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\西洋服务区项目（绿化）\西洋服务区\招标文件\"/>
    </mc:Choice>
  </mc:AlternateContent>
  <bookViews>
    <workbookView xWindow="0" yWindow="0" windowWidth="28800" windowHeight="12540" tabRatio="714"/>
  </bookViews>
  <sheets>
    <sheet name="汇总" sheetId="1" r:id="rId1"/>
    <sheet name="第100章" sheetId="16" r:id="rId2"/>
    <sheet name="第700章" sheetId="20" r:id="rId3"/>
    <sheet name="第700章 (2)" sheetId="25" r:id="rId4"/>
    <sheet name="Sheet1 (3)" sheetId="17" state="hidden" r:id="rId5"/>
  </sheets>
  <definedNames>
    <definedName name="_xlnm._FilterDatabase" localSheetId="4" hidden="1">'Sheet1 (3)'!$B$1:$B$37</definedName>
    <definedName name="_xlnm._FilterDatabase" localSheetId="1" hidden="1">第100章!$C$1:$C$14</definedName>
    <definedName name="_xlnm._FilterDatabase" localSheetId="2" hidden="1">第700章!$D$1:$D$84</definedName>
    <definedName name="_xlnm._FilterDatabase" localSheetId="3" hidden="1">'第700章 (2)'!$D$1:$D$80</definedName>
    <definedName name="_xlnm.Print_Titles" localSheetId="1">第100章!$1:$5</definedName>
    <definedName name="_xlnm.Print_Titles" localSheetId="2">第700章!$1:$5</definedName>
    <definedName name="_xlnm.Print_Titles" localSheetId="3">'第700章 (2)'!$1:$4</definedName>
  </definedNames>
  <calcPr calcId="152511"/>
</workbook>
</file>

<file path=xl/calcChain.xml><?xml version="1.0" encoding="utf-8"?>
<calcChain xmlns="http://schemas.openxmlformats.org/spreadsheetml/2006/main">
  <c r="F8" i="16" l="1"/>
  <c r="I42" i="20" l="1"/>
  <c r="I8" i="20"/>
  <c r="I9" i="20"/>
  <c r="I11" i="20"/>
  <c r="I12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9" i="20"/>
  <c r="I30" i="20"/>
  <c r="I31" i="20"/>
  <c r="I32" i="20"/>
  <c r="I33" i="20"/>
  <c r="I34" i="20"/>
  <c r="I35" i="20"/>
  <c r="I36" i="20"/>
  <c r="I38" i="20"/>
  <c r="I39" i="20"/>
  <c r="I40" i="20"/>
  <c r="I41" i="20"/>
  <c r="I43" i="20"/>
  <c r="I44" i="20"/>
  <c r="I45" i="20"/>
  <c r="I47" i="20"/>
  <c r="I48" i="20"/>
  <c r="I49" i="20"/>
  <c r="I50" i="20"/>
  <c r="I51" i="20"/>
  <c r="I52" i="20"/>
  <c r="I54" i="20"/>
  <c r="I55" i="20"/>
  <c r="I56" i="20"/>
  <c r="I57" i="20"/>
  <c r="I60" i="20"/>
  <c r="I61" i="20"/>
  <c r="I62" i="20"/>
  <c r="I63" i="20"/>
  <c r="I65" i="20"/>
  <c r="I66" i="20"/>
  <c r="I67" i="20"/>
  <c r="I68" i="20"/>
  <c r="I69" i="20"/>
  <c r="I70" i="20"/>
  <c r="I71" i="20"/>
  <c r="I72" i="20"/>
  <c r="I73" i="20"/>
  <c r="I74" i="20"/>
  <c r="I75" i="20"/>
  <c r="I76" i="20"/>
  <c r="I77" i="20"/>
  <c r="I79" i="20"/>
  <c r="I80" i="20"/>
  <c r="I81" i="20"/>
  <c r="I82" i="20"/>
  <c r="I83" i="20"/>
  <c r="G8" i="20"/>
  <c r="G9" i="20"/>
  <c r="G11" i="20"/>
  <c r="G12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9" i="20"/>
  <c r="G30" i="20"/>
  <c r="G31" i="20"/>
  <c r="G32" i="20"/>
  <c r="G33" i="20"/>
  <c r="G34" i="20"/>
  <c r="G35" i="20"/>
  <c r="G36" i="20"/>
  <c r="G38" i="20"/>
  <c r="G39" i="20"/>
  <c r="G40" i="20"/>
  <c r="G41" i="20"/>
  <c r="G42" i="20"/>
  <c r="G43" i="20"/>
  <c r="G44" i="20"/>
  <c r="G45" i="20"/>
  <c r="G47" i="20"/>
  <c r="G48" i="20"/>
  <c r="G49" i="20"/>
  <c r="G50" i="20"/>
  <c r="G51" i="20"/>
  <c r="G52" i="20"/>
  <c r="G54" i="20"/>
  <c r="G55" i="20"/>
  <c r="G56" i="20"/>
  <c r="G57" i="20"/>
  <c r="G60" i="20"/>
  <c r="G61" i="20"/>
  <c r="G62" i="20"/>
  <c r="G63" i="20"/>
  <c r="G65" i="20"/>
  <c r="G66" i="20"/>
  <c r="G67" i="20"/>
  <c r="G68" i="20"/>
  <c r="G69" i="20"/>
  <c r="G70" i="20"/>
  <c r="G71" i="20"/>
  <c r="G72" i="20"/>
  <c r="G73" i="20"/>
  <c r="G74" i="20"/>
  <c r="G75" i="20"/>
  <c r="G76" i="20"/>
  <c r="G77" i="20"/>
  <c r="G79" i="20"/>
  <c r="G80" i="20"/>
  <c r="G81" i="20"/>
  <c r="G82" i="20"/>
  <c r="G83" i="20"/>
  <c r="G7" i="20"/>
  <c r="B2" i="25" l="1"/>
  <c r="I7" i="20" l="1"/>
  <c r="I84" i="20" s="1"/>
  <c r="G84" i="20"/>
  <c r="G9" i="16"/>
  <c r="I9" i="16"/>
  <c r="G11" i="16"/>
  <c r="I11" i="16"/>
  <c r="G13" i="16"/>
  <c r="I13" i="16"/>
  <c r="G8" i="16" l="1"/>
  <c r="G14" i="16" s="1"/>
  <c r="H8" i="16"/>
  <c r="I8" i="16" s="1"/>
  <c r="I14" i="16" s="1"/>
  <c r="F5" i="1" s="1"/>
  <c r="F6" i="1"/>
  <c r="E6" i="1"/>
  <c r="F7" i="1" l="1"/>
  <c r="F8" i="1" s="1"/>
  <c r="F9" i="1" s="1"/>
  <c r="E5" i="1"/>
  <c r="B2" i="16" l="1"/>
  <c r="B2" i="20" l="1"/>
  <c r="E11" i="17" l="1"/>
  <c r="E10" i="17"/>
  <c r="E9" i="17"/>
  <c r="E8" i="17"/>
  <c r="E7" i="17"/>
  <c r="E6" i="17"/>
  <c r="E5" i="17"/>
  <c r="E4" i="17"/>
  <c r="E3" i="17"/>
  <c r="E7" i="1" l="1"/>
  <c r="E8" i="1" l="1"/>
  <c r="E9" i="1" s="1"/>
</calcChain>
</file>

<file path=xl/sharedStrings.xml><?xml version="1.0" encoding="utf-8"?>
<sst xmlns="http://schemas.openxmlformats.org/spreadsheetml/2006/main" count="686" uniqueCount="310">
  <si>
    <t>序号</t>
  </si>
  <si>
    <t>科目名称</t>
  </si>
  <si>
    <t>控制价
（元）</t>
  </si>
  <si>
    <t>投标报价（元）</t>
  </si>
  <si>
    <t>子目号</t>
  </si>
  <si>
    <t>单位</t>
  </si>
  <si>
    <t>数量</t>
  </si>
  <si>
    <t>投标价</t>
  </si>
  <si>
    <t>单价</t>
  </si>
  <si>
    <t>合价</t>
  </si>
  <si>
    <t/>
  </si>
  <si>
    <t>总额</t>
  </si>
  <si>
    <t>黄山栾树</t>
  </si>
  <si>
    <t>宫粉紫荆</t>
  </si>
  <si>
    <t>丛生小叶紫薇</t>
  </si>
  <si>
    <t>同安红三角梅A</t>
  </si>
  <si>
    <t>柳叶红千层</t>
  </si>
  <si>
    <t>同安红三角梅B</t>
  </si>
  <si>
    <t>双荚槐</t>
  </si>
  <si>
    <t>银叶金合欢</t>
  </si>
  <si>
    <t>红花继木球</t>
  </si>
  <si>
    <t>红叶石楠球</t>
  </si>
  <si>
    <t>红花夹竹桃</t>
  </si>
  <si>
    <t>粉花单瓣夹竹桃</t>
  </si>
  <si>
    <t>扶桑</t>
  </si>
  <si>
    <t>红叶石楠</t>
  </si>
  <si>
    <t>毛杜鹃</t>
  </si>
  <si>
    <t>金森女贞</t>
  </si>
  <si>
    <t>黄金叶</t>
  </si>
  <si>
    <t>红花继木</t>
  </si>
  <si>
    <t>阔叶结缕草</t>
  </si>
  <si>
    <t>紫花马缨丹</t>
  </si>
  <si>
    <t>蓝花莉</t>
  </si>
  <si>
    <t>美国凌霄</t>
  </si>
  <si>
    <t>炮仗花</t>
  </si>
  <si>
    <t>爬山虎</t>
  </si>
  <si>
    <t>麻楝A</t>
  </si>
  <si>
    <t>香樟B</t>
  </si>
  <si>
    <t>香樟C</t>
  </si>
  <si>
    <t>美丽异木棉</t>
  </si>
  <si>
    <t>金桂</t>
  </si>
  <si>
    <t>株</t>
  </si>
  <si>
    <t>乔化红叶石楠</t>
  </si>
  <si>
    <t>苗木数量清单报价表</t>
    <phoneticPr fontId="24" type="noConversion"/>
  </si>
  <si>
    <t>名称</t>
  </si>
  <si>
    <t>规格与相关要求</t>
    <phoneticPr fontId="16" type="noConversion"/>
  </si>
  <si>
    <t xml:space="preserve">土球直径
 (宽度*厚度cm) </t>
    <phoneticPr fontId="16" type="noConversion"/>
  </si>
  <si>
    <t>苗木报价</t>
    <phoneticPr fontId="16" type="noConversion"/>
  </si>
  <si>
    <t>备注</t>
    <phoneticPr fontId="16" type="noConversion"/>
  </si>
  <si>
    <t>巴西野牡丹</t>
    <phoneticPr fontId="16" type="noConversion"/>
  </si>
  <si>
    <t>H30xP25，25株/m2</t>
    <phoneticPr fontId="16" type="noConversion"/>
  </si>
  <si>
    <t>袋装苗</t>
  </si>
  <si>
    <t>株型自然饱满</t>
  </si>
  <si>
    <t>满铺</t>
  </si>
  <si>
    <t>㎡</t>
    <phoneticPr fontId="24" type="noConversion"/>
  </si>
  <si>
    <t>（丛生）火焰红，低分枝，地径5-6cm，自然高＞2.2m，冠幅＞1.8m</t>
    <phoneticPr fontId="16" type="noConversion"/>
  </si>
  <si>
    <t>40*30</t>
  </si>
  <si>
    <t>容器苗，树型完整，冠幅饱满</t>
  </si>
  <si>
    <t>大腹木棉</t>
  </si>
  <si>
    <t>腹径29-34cm，自然高≥6.0m，冠幅≥2.5m，枝下高＞2.8m，全冠</t>
    <phoneticPr fontId="16" type="noConversion"/>
  </si>
  <si>
    <t>120*100</t>
  </si>
  <si>
    <t>容器苗，五轮分枝以上，树姿优美</t>
    <phoneticPr fontId="16" type="noConversion"/>
  </si>
  <si>
    <t>自然高150cm，冠幅130cm</t>
    <phoneticPr fontId="16" type="noConversion"/>
  </si>
  <si>
    <t>枫香</t>
  </si>
  <si>
    <t>胸径10-11cm，自然高≥5.0m，冠幅≥2.5m，枝下高＞2.8m，全冠</t>
    <phoneticPr fontId="16" type="noConversion"/>
  </si>
  <si>
    <t>80*60</t>
  </si>
  <si>
    <t>地栽苗，三级分枝以上，树型完整</t>
  </si>
  <si>
    <t>胸径12-14cm，自然高≥4.5m，冠幅≥2.5m，枝下高＞2.5m，全冠</t>
    <phoneticPr fontId="16" type="noConversion"/>
  </si>
  <si>
    <t>容器苗，三级分枝以上，树型完整</t>
  </si>
  <si>
    <t>自然高150cm，冠幅150cm</t>
    <phoneticPr fontId="16" type="noConversion"/>
  </si>
  <si>
    <t>移植苗，三级分枝以上，树型完整</t>
  </si>
  <si>
    <t>地径8-9cm，枝下高&lt;0.6m，自然高≥2.5m，冠幅≥2.2m，全冠</t>
    <phoneticPr fontId="16" type="noConversion"/>
  </si>
  <si>
    <t>50*40</t>
  </si>
  <si>
    <t>容器苗，5分枝以上,树型完整，冠幅饱满</t>
  </si>
  <si>
    <t>地径5-6cm，自然高250cm，冠幅150cm</t>
    <phoneticPr fontId="16" type="noConversion"/>
  </si>
  <si>
    <t>胸径17-19cm，高度≥6.0m，冠幅≥3.5m，三级以上分枝，全骨架</t>
    <phoneticPr fontId="16" type="noConversion"/>
  </si>
  <si>
    <t>容器苗，三级分枝以上，树型完整</t>
    <phoneticPr fontId="16" type="noConversion"/>
  </si>
  <si>
    <t>株长≥80cm，冠幅≥35cm,3株/m</t>
    <phoneticPr fontId="16" type="noConversion"/>
  </si>
  <si>
    <t>20*15</t>
  </si>
  <si>
    <t>容器苗，花量大多分枝，冠幅饱满，前期用竹竿牵引</t>
  </si>
  <si>
    <t>胸径12-14cm，自然高≥5.0m，冠幅≥2.5m，枝下高＞2.8m，全骨架</t>
    <phoneticPr fontId="16" type="noConversion"/>
  </si>
  <si>
    <t>移植苗，三轮分枝以上，树姿优美</t>
  </si>
  <si>
    <t>容器苗，冠幅饱满，前期用竹竿牵引</t>
  </si>
  <si>
    <t>地径8-9cm，自然高≥3.0m，冠幅≥2.2m，自然形</t>
    <phoneticPr fontId="16" type="noConversion"/>
  </si>
  <si>
    <t>自然高200cm，冠幅150cm</t>
    <phoneticPr fontId="16" type="noConversion"/>
  </si>
  <si>
    <t>容器苗，树姿优美，冠幅饱满</t>
  </si>
  <si>
    <t>地径5-6cm，自然高≥1.8m，冠幅≥1.5m，自然形</t>
    <phoneticPr fontId="16" type="noConversion"/>
  </si>
  <si>
    <t>地径3-4cm，自然高≥1.5m，冠幅≥1.2m，自然形</t>
    <phoneticPr fontId="16" type="noConversion"/>
  </si>
  <si>
    <t>胸径15-17cm，自然高≥5.5m，冠幅≥3.5m，枝下高＞2.8m，全冠</t>
    <phoneticPr fontId="16" type="noConversion"/>
  </si>
  <si>
    <t>移植苗，三级分枝以上树姿优美，冠幅饱满</t>
  </si>
  <si>
    <t>胸径12-14cm，自然高≥5.0m，冠幅≥3.0m，枝下高＞2.8m，全冠</t>
    <phoneticPr fontId="16" type="noConversion"/>
  </si>
  <si>
    <t>移植苗，三级分枝以上，树姿优美，冠幅饱满</t>
  </si>
  <si>
    <t>洋紫荆</t>
    <phoneticPr fontId="24" type="noConversion"/>
  </si>
  <si>
    <t>胸径12-14cm，自然高≥4.5m，冠幅≥2.5m，枝下高＞2.5m，全冠</t>
    <phoneticPr fontId="24" type="noConversion"/>
  </si>
  <si>
    <t>80*60</t>
    <phoneticPr fontId="24" type="noConversion"/>
  </si>
  <si>
    <t>容器苗，三级分枝以上，树型完整</t>
    <phoneticPr fontId="24" type="noConversion"/>
  </si>
  <si>
    <t>紫叶李</t>
  </si>
  <si>
    <t>H30xP25，25株/m2</t>
    <phoneticPr fontId="16" type="noConversion"/>
  </si>
  <si>
    <t>H30xP25，25株/m2</t>
    <phoneticPr fontId="16" type="noConversion"/>
  </si>
  <si>
    <t>H30xP25，25株/m2</t>
    <phoneticPr fontId="16" type="noConversion"/>
  </si>
  <si>
    <t>H30xP20，36株/m2</t>
    <phoneticPr fontId="16" type="noConversion"/>
  </si>
  <si>
    <t>H30xP20，36株/m2</t>
    <phoneticPr fontId="16" type="noConversion"/>
  </si>
  <si>
    <t>H20xP20，49株/m2</t>
    <phoneticPr fontId="16" type="noConversion"/>
  </si>
  <si>
    <t>H25xP20，36株/m2</t>
    <phoneticPr fontId="16" type="noConversion"/>
  </si>
  <si>
    <t>工程量清单</t>
    <phoneticPr fontId="16" type="noConversion"/>
  </si>
  <si>
    <t>章次</t>
    <phoneticPr fontId="16" type="noConversion"/>
  </si>
  <si>
    <t>总则</t>
    <phoneticPr fontId="16" type="noConversion"/>
  </si>
  <si>
    <t>投标控制价</t>
    <phoneticPr fontId="16" type="noConversion"/>
  </si>
  <si>
    <t>通则</t>
    <phoneticPr fontId="16" type="noConversion"/>
  </si>
  <si>
    <t>101-1</t>
    <phoneticPr fontId="16" type="noConversion"/>
  </si>
  <si>
    <t>保险费</t>
    <phoneticPr fontId="16" type="noConversion"/>
  </si>
  <si>
    <t>-a</t>
    <phoneticPr fontId="16" type="noConversion"/>
  </si>
  <si>
    <t>总额</t>
    <phoneticPr fontId="16" type="noConversion"/>
  </si>
  <si>
    <t>清单  第100章  合计   人民币(元)</t>
    <phoneticPr fontId="16" type="noConversion"/>
  </si>
  <si>
    <t>104</t>
    <phoneticPr fontId="16" type="noConversion"/>
  </si>
  <si>
    <t>承包人驻地建设</t>
    <phoneticPr fontId="16" type="noConversion"/>
  </si>
  <si>
    <t>104-1</t>
    <phoneticPr fontId="16" type="noConversion"/>
  </si>
  <si>
    <t>清单     第100章     总则</t>
    <phoneticPr fontId="16" type="noConversion"/>
  </si>
  <si>
    <t>102</t>
    <phoneticPr fontId="16" type="noConversion"/>
  </si>
  <si>
    <t>工程管理</t>
    <phoneticPr fontId="16" type="noConversion"/>
  </si>
  <si>
    <t>工程量清单汇总表</t>
    <phoneticPr fontId="16" type="noConversion"/>
  </si>
  <si>
    <t>清单     第700章     绿化及环境保护措施</t>
    <phoneticPr fontId="16" type="noConversion"/>
  </si>
  <si>
    <t>清单  第700章  合计   人民币(元)</t>
    <phoneticPr fontId="16" type="noConversion"/>
  </si>
  <si>
    <t>绿化及环境保护措施</t>
    <phoneticPr fontId="16" type="noConversion"/>
  </si>
  <si>
    <t>暂列金(3%)</t>
    <phoneticPr fontId="16" type="noConversion"/>
  </si>
  <si>
    <r>
      <t>第100章</t>
    </r>
    <r>
      <rPr>
        <sz val="12"/>
        <color indexed="8"/>
        <rFont val="Times New Roman"/>
        <family val="1"/>
      </rPr>
      <t>~</t>
    </r>
    <r>
      <rPr>
        <sz val="12"/>
        <color indexed="8"/>
        <rFont val="宋体"/>
        <family val="3"/>
        <charset val="134"/>
      </rPr>
      <t>700章清单合计</t>
    </r>
    <phoneticPr fontId="16" type="noConversion"/>
  </si>
  <si>
    <t>投标报价（即8+9=10）</t>
    <phoneticPr fontId="16" type="noConversion"/>
  </si>
  <si>
    <t>-b</t>
    <phoneticPr fontId="16" type="noConversion"/>
  </si>
  <si>
    <t>按合同条款规定，提供第三者责任险</t>
    <phoneticPr fontId="16" type="noConversion"/>
  </si>
  <si>
    <t>102-1</t>
    <phoneticPr fontId="16" type="noConversion"/>
  </si>
  <si>
    <t>竣工文件</t>
    <phoneticPr fontId="16" type="noConversion"/>
  </si>
  <si>
    <t>-a</t>
  </si>
  <si>
    <t>垫层</t>
  </si>
  <si>
    <t>m</t>
  </si>
  <si>
    <t>t</t>
  </si>
  <si>
    <t>套</t>
  </si>
  <si>
    <t>块</t>
  </si>
  <si>
    <t>铺设表土</t>
  </si>
  <si>
    <t>702-1</t>
  </si>
  <si>
    <t>702-2</t>
  </si>
  <si>
    <t>703-4</t>
  </si>
  <si>
    <t>铺植草皮</t>
  </si>
  <si>
    <t>马尼拉草皮</t>
  </si>
  <si>
    <t>703-8</t>
  </si>
  <si>
    <t>种植乔木、灌木和攀缘植物</t>
  </si>
  <si>
    <t>704-1</t>
  </si>
  <si>
    <t>人工种植乔木</t>
  </si>
  <si>
    <t>棵</t>
  </si>
  <si>
    <t>704-2</t>
  </si>
  <si>
    <t>人工种植灌木</t>
  </si>
  <si>
    <t>704-4</t>
  </si>
  <si>
    <t>㎡</t>
    <phoneticPr fontId="16" type="noConversion"/>
  </si>
  <si>
    <t>m³</t>
    <phoneticPr fontId="16" type="noConversion"/>
  </si>
  <si>
    <t>㎡</t>
    <phoneticPr fontId="16" type="noConversion"/>
  </si>
  <si>
    <t>m³</t>
    <phoneticPr fontId="16" type="noConversion"/>
  </si>
  <si>
    <t>福建山樱花</t>
  </si>
  <si>
    <t>红皮榕</t>
    <phoneticPr fontId="16" type="noConversion"/>
  </si>
  <si>
    <t>银杏</t>
    <phoneticPr fontId="16" type="noConversion"/>
  </si>
  <si>
    <t>枫香</t>
    <phoneticPr fontId="16" type="noConversion"/>
  </si>
  <si>
    <t>黄山栾树</t>
    <phoneticPr fontId="16" type="noConversion"/>
  </si>
  <si>
    <t>香樟B</t>
    <phoneticPr fontId="16" type="noConversion"/>
  </si>
  <si>
    <t>乌桕</t>
    <phoneticPr fontId="16" type="noConversion"/>
  </si>
  <si>
    <t>乐昌含笑</t>
    <phoneticPr fontId="16" type="noConversion"/>
  </si>
  <si>
    <t>罗汉松桩</t>
    <phoneticPr fontId="16" type="noConversion"/>
  </si>
  <si>
    <t>西府海棠</t>
    <phoneticPr fontId="16" type="noConversion"/>
  </si>
  <si>
    <t>红枫</t>
    <phoneticPr fontId="16" type="noConversion"/>
  </si>
  <si>
    <t>茶梅柱</t>
    <phoneticPr fontId="16" type="noConversion"/>
  </si>
  <si>
    <t>香樟A</t>
    <phoneticPr fontId="16" type="noConversion"/>
  </si>
  <si>
    <t>金森女贞B</t>
  </si>
  <si>
    <t>红叶石楠B</t>
  </si>
  <si>
    <t>红花继木球B</t>
  </si>
  <si>
    <t>红花继木球</t>
    <phoneticPr fontId="16" type="noConversion"/>
  </si>
  <si>
    <t>红叶石楠球</t>
    <phoneticPr fontId="16" type="noConversion"/>
  </si>
  <si>
    <t>茶梅球</t>
    <phoneticPr fontId="16" type="noConversion"/>
  </si>
  <si>
    <t>金禾女贞球</t>
    <phoneticPr fontId="16" type="noConversion"/>
  </si>
  <si>
    <t>黄金间碧玉竹</t>
    <phoneticPr fontId="16" type="noConversion"/>
  </si>
  <si>
    <t>刚竹</t>
    <phoneticPr fontId="16" type="noConversion"/>
  </si>
  <si>
    <t>毛竹</t>
    <phoneticPr fontId="16" type="noConversion"/>
  </si>
  <si>
    <t>紫竹</t>
    <phoneticPr fontId="16" type="noConversion"/>
  </si>
  <si>
    <t>琴丝竹</t>
    <phoneticPr fontId="16" type="noConversion"/>
  </si>
  <si>
    <t>菲白竹</t>
    <phoneticPr fontId="16" type="noConversion"/>
  </si>
  <si>
    <t>704-3</t>
    <phoneticPr fontId="16" type="noConversion"/>
  </si>
  <si>
    <t>人工种植竹类</t>
    <phoneticPr fontId="16" type="noConversion"/>
  </si>
  <si>
    <t>人工种植色带</t>
    <phoneticPr fontId="16" type="noConversion"/>
  </si>
  <si>
    <t>翠芦莉</t>
  </si>
  <si>
    <t>金森女贞</t>
    <phoneticPr fontId="16" type="noConversion"/>
  </si>
  <si>
    <t>日本鸢尾</t>
    <phoneticPr fontId="16" type="noConversion"/>
  </si>
  <si>
    <t>小叶栀子</t>
    <phoneticPr fontId="16" type="noConversion"/>
  </si>
  <si>
    <t>毛杜鹃</t>
    <phoneticPr fontId="16" type="noConversion"/>
  </si>
  <si>
    <t>五色梅马樱丹</t>
    <phoneticPr fontId="16" type="noConversion"/>
  </si>
  <si>
    <t>佛甲草</t>
    <phoneticPr fontId="16" type="noConversion"/>
  </si>
  <si>
    <t>702-3</t>
  </si>
  <si>
    <t>种植土回(换)填</t>
    <phoneticPr fontId="16" type="noConversion"/>
  </si>
  <si>
    <t>绿地整理(整理绿化地)</t>
    <phoneticPr fontId="16" type="noConversion"/>
  </si>
  <si>
    <t>微地形土（高低差0.3m）</t>
    <phoneticPr fontId="16" type="noConversion"/>
  </si>
  <si>
    <t>704-5</t>
    <phoneticPr fontId="16" type="noConversion"/>
  </si>
  <si>
    <t>景观石</t>
    <phoneticPr fontId="16" type="noConversion"/>
  </si>
  <si>
    <t>子目名称</t>
    <phoneticPr fontId="16" type="noConversion"/>
  </si>
  <si>
    <t>子目名称</t>
    <phoneticPr fontId="16" type="noConversion"/>
  </si>
  <si>
    <t>规格</t>
    <phoneticPr fontId="16" type="noConversion"/>
  </si>
  <si>
    <t xml:space="preserve">
(2)米径：φ30cm，高度：H800cm以上，冠幅：W450cm
(3)优选苗,移植全冠苗（假植苗）,保留主干顶端优势,冠形饱满树形优美
(4)基肥：米径30cm以上乔木10Kg/株,米径15cm以上乔木6Kg/株,米径10-15cm小乔木4Kg/株。
(5)养护期一年（半年成活养护，半年日常养护）。</t>
  </si>
  <si>
    <t xml:space="preserve">
(2)米径：φ15cm，高度：H550cm，冠幅：W350cm
(3)移植全冠苗（假植苗）,保留主干顶端优势,冠形饱满树形优美
(4)基肥：米径30cm以上乔木10Kg/株,米径15cm以上乔木6Kg/株,米径10-15cm小乔木4Kg/株。
(5)养护期一年（半年成活养护，半年日常养护）。</t>
  </si>
  <si>
    <t>(2)米径：φ15cm，高度：H550cm，冠幅：W350cm
(3)优选苗,移植全冠苗（假植苗）,保留主干顶端优势,冠形饱满树形优美
(4)基肥：米径30cm以上乔木10Kg/株,米径15cm以上乔木6Kg/株,米径10-15cm小乔木4Kg/株。
(5)养护期一年（半年成活养护，半年日常养护）。</t>
  </si>
  <si>
    <t xml:space="preserve">
(2)米径：φ12cm，高度：H450cm，冠幅：W350cm
(3)移植全冠苗（假植苗）,保留主干顶端优势,分枝点≥3m,冠形饱满树形优美
(4)基肥：米径30cm以上乔木10Kg/株,米径15cm以上乔木6Kg/株,米径10-15cm小乔木4Kg/株。
(5)养护期一年（半年成活养护，半年日常养护）。</t>
  </si>
  <si>
    <t xml:space="preserve">
(2)米径：φ12cm，高度：H450cm，冠幅：W300cm
(3)假植苗,全冠,分枝点≥2.5m,冠型饱满树形优美
(4)基肥：米径30cm以上乔木10Kg/株,米径15cm以上乔木6Kg/株,米径</t>
  </si>
  <si>
    <t xml:space="preserve">
(2)米径：φ12cm，高度：H450cm，冠幅：W300cm
(3)袋苗,全冠,树形饱满,姿态优美
(4)基肥：米径30cm以上乔木10Kg/株,米径15cm以上乔木6Kg/株,米径10-15cm小乔木4Kg/株。
(5)养护期一年（半年成活养护，半年日常养护）。</t>
  </si>
  <si>
    <t>(2)米径：φ10cm，高度：H350cm，冠幅：W250cm
(3)假植苗,全冠,冠型饱满树形优美
(4)基肥：米径30cm以上乔木10Kg/株,米径15cm以上乔木6Kg/株,米径10-15cm小乔木4Kg/株。
(5)养护期一年（半年成活养护，半年日常养护）。</t>
  </si>
  <si>
    <t xml:space="preserve">
(2)地径：φ12cm，高度：H180cm，冠幅：W150cm
(3)特选苗,5球以上,保留主干保留主干顶端优势,冠形饱满树形优美
(4)基肥：米径30cm以上乔木10Kg/株,米径15cm以上乔木6Kg/株,米径</t>
  </si>
  <si>
    <t xml:space="preserve">
(2)地径：φ10cm，高度：H300cm，冠幅：W250cm
(3)袋苗,全冠,树形饱满,姿态优美
(4)基肥：米径30cm以上乔木10Kg/株,米径15cm以上乔木6Kg/株,米径10-15cm小乔木4Kg/株。
(5)养护期一年（半年成活养护，半年日常养护）。</t>
  </si>
  <si>
    <t>(2)地径：φ8cm，高度：H250cm，冠幅：W200cm
(3)袋苗,全冠,树形饱满,姿态优美
(4)基肥：米径30cm以上乔木10Kg/株,米径15cm以上乔木6Kg/株,米径10-15cm小乔木4Kg/株。
(5)养护期一年（半年成活养护，半年日常养护）。</t>
  </si>
  <si>
    <t xml:space="preserve">
(2)地径：φ5cm，高度：H200cm，冠幅：W150cm
(3)袋苗,全冠,树形饱满,姿态优美
(4)基肥：米径30cm以上乔木10Kg/株,米径15cm以上乔木6Kg/株,米径10-15cm小乔木4Kg/株。
(5)养护期一年（半年成活养护，半年日常养护）。</t>
  </si>
  <si>
    <t xml:space="preserve">
(2)地径：φ5cm，高度：H180cm，冠幅：W100cm
(3)袋苗,柱形饱满树形优美
(4)基肥：米径30cm以上乔木10Kg/株,米径15cm以上乔木6Kg/株,米径10-15cm小乔木4Kg/株。
(5)养护期一年（半年成活养护，半年日常养护）。</t>
  </si>
  <si>
    <t>1、高度：40cm，冠幅：30cm 2、袋苗,36株/㎡ 3、基肥：地被草皮1Kg/㎡
4、养护期一年（半年成活养护，半年日常养护）。</t>
    <phoneticPr fontId="16" type="noConversion"/>
  </si>
  <si>
    <t>1、高度：30cm，冠幅：20cm  2、袋苗,36株/㎡ 3、基肥：地被草皮1Kg/㎡ 
4、养护期一年（半年成活养护，半年日常养护）。</t>
    <phoneticPr fontId="16" type="noConversion"/>
  </si>
  <si>
    <t>1、高度：30cm，冠幅：20cm 2、袋苗,36株/㎡ 3、基肥：地被草皮1Kg/㎡
(5)养护期一年（半年成活养护，半年日常养护）。</t>
    <phoneticPr fontId="16" type="noConversion"/>
  </si>
  <si>
    <t>1、高度：30cm，冠幅：20cm 2、袋苗,36株/㎡ 3、基肥：地被草皮1Kg/㎡
4、养护期一年（半年成活养护，半年日常养护）。</t>
    <phoneticPr fontId="16" type="noConversion"/>
  </si>
  <si>
    <t>1、高度：30cm，冠幅：20cm  2、袋苗,36株/㎡ 3、基肥：地被草皮1Kg/㎡
4、养护期一年（半年成活养护，半年日常养护）。</t>
    <phoneticPr fontId="16" type="noConversion"/>
  </si>
  <si>
    <t>1、高度：20cm，冠幅：15cm 2、袋苗,64株/㎡ 3、基肥：地被草皮1Kg/㎡
4、养护期一年（半年成活养护，半年日常养护）。</t>
    <phoneticPr fontId="16" type="noConversion"/>
  </si>
  <si>
    <t>1、高度：15cm，冠幅：10cm 2、袋苗,100株/㎡ 3、基肥：地被草皮1Kg/㎡
4、养护期一年（半年成活养护，半年日常养护）</t>
    <phoneticPr fontId="16" type="noConversion"/>
  </si>
  <si>
    <t>1、高度：30cm，冠幅：20cm 2、袋苗,36株/㎡ 3、基肥：地被草皮1Kg/㎡
4、养护期一年（半年成活养护，半年日常养护）</t>
    <phoneticPr fontId="16" type="noConversion"/>
  </si>
  <si>
    <t>1、米径：φ4-5cm，高度：450cm 2、袋苗,全冠,间隔种植,4株/m2,“井”字形绑扎 3、养护期一年（半年成活养护，半年日常养护）。</t>
    <phoneticPr fontId="16" type="noConversion"/>
  </si>
  <si>
    <t>1、米径：φ4-5cm，高度：350cm 2、袋苗,全冠,间隔种植,4株/m2,“井”字形绑扎 3、养护期一年（半年成活养护，半年日常养护）。</t>
    <phoneticPr fontId="16" type="noConversion"/>
  </si>
  <si>
    <t>1、米径：φ3cm，高度：300cm 2、袋苗,全冠,间隔种植,4株/m2,“井”字形绑扎 3、养护期一年（半年成活养护，半年日常养护）。</t>
    <phoneticPr fontId="16" type="noConversion"/>
  </si>
  <si>
    <t>1、米径：φ2-3cm，高度：H250cm 2、袋苗,全冠,间隔种植,种植间距20cm
3、养护期一年（半年成活养护，半年日常养护）。</t>
    <phoneticPr fontId="16" type="noConversion"/>
  </si>
  <si>
    <t>1、米径：φ2cm，高度：H200cm2、袋苗,全冠,间隔种植,4株/m2,“井”字形绑扎3、养护期一年（半年成活养护，半年日常养护）。</t>
    <phoneticPr fontId="16" type="noConversion"/>
  </si>
  <si>
    <t>1、高度：H15cm 2、袋苗,种植间距10cm 3、养护期一年（半年成活养护，半年日常养护）。</t>
    <phoneticPr fontId="16" type="noConversion"/>
  </si>
  <si>
    <t>黄蜡石（0.6*0.5*0.5）</t>
    <phoneticPr fontId="16" type="noConversion"/>
  </si>
  <si>
    <t>黄蜡石（1.5*1.3*1）</t>
    <phoneticPr fontId="16" type="noConversion"/>
  </si>
  <si>
    <t>雪浪石（0.6*0.5*0.5）</t>
    <phoneticPr fontId="16" type="noConversion"/>
  </si>
  <si>
    <t>雪浪石（1.5*1.3*1）</t>
    <phoneticPr fontId="16" type="noConversion"/>
  </si>
  <si>
    <t>1、高度：H120cm，冠幅：W120cm
2、袋苗,球形饱满不脱脚,姿态优美
3、基肥：大灌木(1米以上)3Kg/株,小灌木(1米以下)2Kg/株。
4、养护期一年（半年成活养护，半年日常养护）。</t>
    <phoneticPr fontId="16" type="noConversion"/>
  </si>
  <si>
    <t>1、高度：H150cm，冠幅：W150cm
2、袋苗,球形饱满不脱脚,姿态优美
3、基肥：大灌木(1米以上)3Kg/株,小灌木(1米以下)2Kg/株。
4、养护期一年（半年成活养护，半年日常养护）。</t>
    <phoneticPr fontId="16" type="noConversion"/>
  </si>
  <si>
    <t>1、高度：H120cm，冠幅：W120cm
2、袋苗,株形饱满,姿态优美
3、基肥：大灌木(1米以上)3Kg/株,小灌木(1米以下)2Kg/株。
4、养护期一年（半年成活养护，半年日常养护）。</t>
    <phoneticPr fontId="16" type="noConversion"/>
  </si>
  <si>
    <t>1、地径：φ5cm，高度：H180cm，冠幅：W100cm
2、袋苗,柱形饱满树形优美
3、基肥：米径10-15cm小乔木4Kg/株。
4、养护期一年（半年成活养护，半年日常养护）。</t>
    <phoneticPr fontId="16" type="noConversion"/>
  </si>
  <si>
    <t>1、地径：φ5cm，高度：H200cm，冠幅：W150cm
2、袋苗,全冠,树形饱满,姿态优美
3、基肥：米径10-15cm小乔木4Kg/株。
4、养护期一年（半年成活养护，半年日常养护）。</t>
    <phoneticPr fontId="16" type="noConversion"/>
  </si>
  <si>
    <t>1、米径：φ30cm，高度：H800cm以上，冠幅：W450cm
2、优选苗,移植全冠苗（假植苗）,保留主干顶端优势,冠形饱满树形优美
3、基肥：米径30cm以上乔木10Kg/株
4、养护期一年（半年成活养护，半年日常养护）。</t>
    <phoneticPr fontId="16" type="noConversion"/>
  </si>
  <si>
    <t>1、米径：φ30cm，高度：H800cm以上，冠幅：W450cm
2、优选苗,移植全冠苗（假植苗）,保留主干顶端优势,冠形饱满树形优美
3、基肥：米径30cm以上乔木10Kg/株,
4、养护期一年（半年成活养护，半年日常养护）。</t>
    <phoneticPr fontId="16" type="noConversion"/>
  </si>
  <si>
    <t>1、米径：φ15cm，高度：H550cm，冠幅：W350cm
2、移植全冠苗（假植苗）,保留主干顶端优势,冠形饱满树形优美
3、基肥：米径15cm以上乔木6Kg/株
4、养护期一年（半年成活养护，半年日常养护）。</t>
    <phoneticPr fontId="16" type="noConversion"/>
  </si>
  <si>
    <t>1、米径：φ15cm，高度：H550cm，冠幅：W350cm
2、优选苗,移植全冠苗（假植苗）,保留主干顶端优势,冠形饱满树形优美
3、基肥：米径15cm以上乔木6Kg/株
4、养护期一年（半年成活养护，半年日常养护）。</t>
    <phoneticPr fontId="16" type="noConversion"/>
  </si>
  <si>
    <t>1、米径：φ12cm，高度：H450cm，冠幅：W350cm
2、移植全冠苗（假植苗）,保留主干顶端优势,分枝点≥3m,冠形饱满树形优美
3、基肥：米径10-15cm小乔木4Kg/株。
4、养护期一年（半年成活养护，半年日常养护）。</t>
    <phoneticPr fontId="16" type="noConversion"/>
  </si>
  <si>
    <t>1、米径：φ12cm，高度：H450cm，冠幅：W300cm
2、假植苗,全冠,分枝点≥2.5m,冠型饱满树形优美
3、基肥：：米径10-15cm小乔木4Kg/株。
4、养护期一年（半年成活养护，半年日常养护）。</t>
    <phoneticPr fontId="16" type="noConversion"/>
  </si>
  <si>
    <t>1、米径：φ10cm，高度：H350cm，冠幅：W250cm
2、假植苗,全冠,冠型饱满树形优美
3、基肥：米径10-15cm小乔木4Kg/株。
4、养护期一年（半年成活养护，半年日常养护）。</t>
    <phoneticPr fontId="16" type="noConversion"/>
  </si>
  <si>
    <t>1、米径：φ12cm，高度：H450cm，冠幅：W300cm
2、袋苗,全冠,树形饱满,姿态优美
3、基肥：米径10-15cm小乔木4Kg/株。
4、养护期一年（半年成活养护，半年日常养护）。</t>
    <phoneticPr fontId="16" type="noConversion"/>
  </si>
  <si>
    <t>1、地径：φ12cm，高度：H180cm，冠幅：W150cm
2、特选苗,5球以上,保留主干保留主干顶端优势,冠形饱满树形优美
3、基肥：米径10-15cm小乔木4Kg/株。
4、养护期一年（半年成活养护，半年日常养护）。</t>
    <phoneticPr fontId="16" type="noConversion"/>
  </si>
  <si>
    <t>1、地径：φ10cm，高度：H300cm，冠幅：W250cm
2、袋苗,全冠,树形饱满,姿态优美
3、基肥：米径10-15cm小乔木4Kg/株。
4、养护期一年（半年成活养护，半年日常养护）。</t>
    <phoneticPr fontId="16" type="noConversion"/>
  </si>
  <si>
    <t>1、地径：φ8cm，高度：H250cm，冠幅：W200cm
2、袋苗,全冠,树形饱满,姿态优美
3、基肥：米径10-15cm小乔木4Kg/株。
4、养护期一年（半年成活养护，半年日常养护）。</t>
    <phoneticPr fontId="16" type="noConversion"/>
  </si>
  <si>
    <t>景观工程</t>
    <phoneticPr fontId="16" type="noConversion"/>
  </si>
  <si>
    <t>园路铺装</t>
  </si>
  <si>
    <t>石汀步(步石、飞石)</t>
  </si>
  <si>
    <t>安砌侧（平、缘）石</t>
  </si>
  <si>
    <t>园路</t>
  </si>
  <si>
    <t>水池（含树池）</t>
  </si>
  <si>
    <t>池壁</t>
  </si>
  <si>
    <t>池底板</t>
  </si>
  <si>
    <t>现浇构件钢筋</t>
  </si>
  <si>
    <t>楼（地）面卷材防水</t>
  </si>
  <si>
    <t>墙面卷材防水</t>
  </si>
  <si>
    <t>平面砂浆找平层</t>
  </si>
  <si>
    <t>立面砂浆找平层</t>
  </si>
  <si>
    <t>石材零星项目</t>
  </si>
  <si>
    <t>石材楼地面</t>
  </si>
  <si>
    <t>石材墙面</t>
  </si>
  <si>
    <t>树池</t>
  </si>
  <si>
    <t>零星砌砖</t>
  </si>
  <si>
    <t>石桌石凳</t>
  </si>
  <si>
    <t>成品座椅</t>
  </si>
  <si>
    <t>705-1</t>
    <phoneticPr fontId="16" type="noConversion"/>
  </si>
  <si>
    <t>705-2</t>
    <phoneticPr fontId="16" type="noConversion"/>
  </si>
  <si>
    <t>705-3</t>
    <phoneticPr fontId="16" type="noConversion"/>
  </si>
  <si>
    <t>705-4</t>
    <phoneticPr fontId="16" type="noConversion"/>
  </si>
  <si>
    <t>705-5</t>
    <phoneticPr fontId="16" type="noConversion"/>
  </si>
  <si>
    <t>(1)砂浆强度等级、配合比:1:3干硬性水泥砂浆
(2)石料种类、规格:80厚灰白色花岗岩
(3)150厚C15砼垫层、150厚3：7灰土垫层
(4)含商品砼运输30km</t>
  </si>
  <si>
    <t>(1)材料品种、规格:100*250芝麻灰花岗岩路缘石
(2)30厚1:3水泥砂浆</t>
  </si>
  <si>
    <t>(1)路床土石类别:仿古砖铺砌
(2)垫层厚度、宽度、材料种类:150厚C15混凝土(商品砼运输30km)
(3)路面厚度、宽度、材料种类:150厚3:7灰土
(4)砂浆强度等级:30厚1:3水泥砂浆</t>
  </si>
  <si>
    <t>(1)路床土石类别:细砂石（粒径1-3cm）
(2)垫层厚度、宽度、材料种类:150厚C15透水混凝土(商品砼运输30km)
(3)路面厚度、宽度、材料种类:150厚3:7灰土
(4)砂浆强度等级:30厚1:3水泥砂浆</t>
  </si>
  <si>
    <t>(1)垫层材料种类、配合比、厚度:3:7灰土</t>
  </si>
  <si>
    <t>(1)垫层材料种类、配合比、厚度:C15非泵送商品砼</t>
  </si>
  <si>
    <t>(1)弧形
(2)混凝土强度等级:C25
(3)混凝土种类:预拌非泵送普通混凝土
(4)商品砼运输30km</t>
  </si>
  <si>
    <t>(1)矩形
(2)混凝土强度等级:C25
(3)混凝土种类:预拌非泵送普通混凝土
(4)含商品砼运输30km</t>
  </si>
  <si>
    <t>(1)混凝土强度等级:C25
(2)混凝土种类:预拌非泵送普通混凝土
(3)含商品砼运输30km</t>
  </si>
  <si>
    <t>(1)安装方式:20厚1:3水泥砂浆粘结
(2)面层材料品种、规格、颜色:20厚黑色花岗岩</t>
    <phoneticPr fontId="16" type="noConversion"/>
  </si>
  <si>
    <t>(1)20厚1:3水泥砂浆粘结
(2)20厚黑色花岗岩</t>
    <phoneticPr fontId="16" type="noConversion"/>
  </si>
  <si>
    <t>(1)零星砌砖名称、部位:树池砌筑
(2)砖品种、规格、强度等级:100厚非粘土烧结实心砖保护层
(3)砂浆强度等级、配合比:水泥砂浆砌筑</t>
    <phoneticPr fontId="16" type="noConversion"/>
  </si>
  <si>
    <t>(1)凳面尺寸、支墩高度:直径700mm，高度450mm
(2)桌面形状、尺寸、支墩高度:直径1500mm，高度600mm</t>
    <phoneticPr fontId="16" type="noConversion"/>
  </si>
  <si>
    <t>(1)成品座椅</t>
    <phoneticPr fontId="16" type="noConversion"/>
  </si>
  <si>
    <t>(1)钢筋种类、规格:HRB400EΦ8</t>
    <phoneticPr fontId="16" type="noConversion"/>
  </si>
  <si>
    <t>(1)聚氯乙烯高分子防水卷材</t>
    <phoneticPr fontId="16" type="noConversion"/>
  </si>
  <si>
    <t>(1)聚氯乙烯高分子防水卷材</t>
    <phoneticPr fontId="16" type="noConversion"/>
  </si>
  <si>
    <t>(1)找平层厚度、砂浆配合比:20mm、1：3水泥砂浆</t>
    <phoneticPr fontId="16" type="noConversion"/>
  </si>
  <si>
    <t>(1)20mm、1：3水泥砂浆</t>
    <phoneticPr fontId="16" type="noConversion"/>
  </si>
  <si>
    <t>(1)水池压顶
(2)20厚1:3水泥砂浆粘结
(3)20厚黑色花岗岩</t>
    <phoneticPr fontId="16" type="noConversion"/>
  </si>
  <si>
    <t>绿地喷灌管道</t>
    <phoneticPr fontId="16" type="noConversion"/>
  </si>
  <si>
    <t>1、φ25PE给水管 2、含配件</t>
    <phoneticPr fontId="16" type="noConversion"/>
  </si>
  <si>
    <t>工程量清单</t>
    <phoneticPr fontId="16" type="noConversion"/>
  </si>
  <si>
    <t>美国红紫薇</t>
    <phoneticPr fontId="16" type="noConversion"/>
  </si>
  <si>
    <t>1、高度：H120cm，冠幅：W120cm
2、袋苗,球形饱满不脱脚,姿态优美
3、基肥：大灌木(1米以上)3Kg/株
4、养护期一年（半年成活养护，半年日常养护）。</t>
    <phoneticPr fontId="16" type="noConversion"/>
  </si>
  <si>
    <t>1、高度：H80cm，冠幅：W80cm
2、袋苗,球形饱满不脱脚,姿态优美
3、基肥：小灌木(1米以下)2Kg/株。
4、养护期一年（半年成活养护，半年日常养护）。</t>
    <phoneticPr fontId="16" type="noConversion"/>
  </si>
  <si>
    <t>1、高度：H50cm，冠幅：W50cm
2、袋苗,球形饱满不脱脚,姿态优美
3、基肥：小灌木(1米以下)2Kg/株。
4、养护期一年（半年成活养护，半年日常养护）。</t>
    <phoneticPr fontId="16" type="noConversion"/>
  </si>
  <si>
    <t>1、高度：H150cm，冠幅：W60cm
2、袋苗,球形饱满不脱脚,姿态优美
3、基肥：大灌木(1米以上)3Kg/株。
4、养护期一年（半年成活养护，半年日常养护）。</t>
    <phoneticPr fontId="16" type="noConversion"/>
  </si>
  <si>
    <t>1、高度：H50cm，冠幅：W50cm
2、袋苗,球形饱满不脱脚,姿态优美
3、基肥：小灌木(1米以下)2Kg/株。
4、养护期一年（半年成活养护，半年日常养护）。</t>
    <phoneticPr fontId="16" type="noConversion"/>
  </si>
  <si>
    <t>705-6</t>
  </si>
  <si>
    <t>米</t>
    <phoneticPr fontId="16" type="noConversion"/>
  </si>
  <si>
    <t>水泥预制盖板600*600*50</t>
    <phoneticPr fontId="16" type="noConversion"/>
  </si>
  <si>
    <t>井筒加高</t>
    <phoneticPr fontId="16" type="noConversion"/>
  </si>
  <si>
    <t>705-7</t>
    <phoneticPr fontId="16" type="noConversion"/>
  </si>
  <si>
    <t>座</t>
    <phoneticPr fontId="16" type="noConversion"/>
  </si>
  <si>
    <t>对原有雨污水井井筒进行加高（砌砖）</t>
    <phoneticPr fontId="16" type="noConversion"/>
  </si>
  <si>
    <t>绿地喷灌管道</t>
    <phoneticPr fontId="16" type="noConversion"/>
  </si>
  <si>
    <t>按合同条款规定，提供建筑工程一切险</t>
    <phoneticPr fontId="16" type="noConversion"/>
  </si>
  <si>
    <t>项目名称：泉南高速西洋标杆服务区广场绿化提升工程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</si>
</sst>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 "/>
  </numFmts>
  <fonts count="38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9"/>
      <color indexed="8"/>
      <name val="SansSerif"/>
      <charset val="2"/>
    </font>
    <font>
      <b/>
      <sz val="17"/>
      <color indexed="8"/>
      <name val="宋体"/>
      <family val="3"/>
      <charset val="134"/>
    </font>
    <font>
      <sz val="14"/>
      <color indexed="8"/>
      <name val="SansSerif"/>
      <charset val="2"/>
    </font>
    <font>
      <b/>
      <sz val="14"/>
      <color indexed="8"/>
      <name val="宋体"/>
      <family val="3"/>
      <charset val="134"/>
    </font>
    <font>
      <sz val="12"/>
      <color rgb="FF000000"/>
      <name val="宋体"/>
      <family val="3"/>
      <charset val="134"/>
    </font>
    <font>
      <sz val="14"/>
      <color indexed="8"/>
      <name val="宋体"/>
      <family val="3"/>
      <charset val="134"/>
    </font>
    <font>
      <sz val="14"/>
      <color indexed="8"/>
      <name val="Arial Narrow"/>
      <family val="2"/>
    </font>
    <font>
      <sz val="9"/>
      <name val="宋体"/>
      <family val="3"/>
      <charset val="134"/>
      <scheme val="minor"/>
    </font>
    <font>
      <b/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b/>
      <sz val="12"/>
      <name val="华文中宋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8"/>
      <color theme="1"/>
      <name val="宋体"/>
      <family val="3"/>
      <charset val="134"/>
    </font>
    <font>
      <sz val="16"/>
      <color theme="1"/>
      <name val="仿宋"/>
      <family val="3"/>
      <charset val="134"/>
    </font>
    <font>
      <b/>
      <sz val="8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2"/>
      <color indexed="8"/>
      <name val="Times New Roman"/>
      <family val="1"/>
    </font>
    <font>
      <sz val="11"/>
      <color theme="1"/>
      <name val="宋体"/>
      <family val="3"/>
      <charset val="134"/>
    </font>
    <font>
      <sz val="11"/>
      <color theme="1"/>
      <name val="Calibri"/>
      <family val="2"/>
    </font>
    <font>
      <sz val="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2" fillId="0" borderId="0"/>
    <xf numFmtId="0" fontId="36" fillId="0" borderId="0" applyBorder="0"/>
  </cellStyleXfs>
  <cellXfs count="129">
    <xf numFmtId="0" fontId="0" fillId="0" borderId="0" xfId="0">
      <alignment vertical="center"/>
    </xf>
    <xf numFmtId="0" fontId="1" fillId="0" borderId="0" xfId="0" applyFont="1" applyFill="1" applyProtection="1">
      <alignment vertical="center"/>
      <protection hidden="1"/>
    </xf>
    <xf numFmtId="0" fontId="2" fillId="0" borderId="0" xfId="0" applyFont="1" applyFill="1" applyProtection="1">
      <alignment vertical="center"/>
      <protection hidden="1"/>
    </xf>
    <xf numFmtId="0" fontId="0" fillId="0" borderId="0" xfId="0" applyFont="1" applyFill="1" applyProtection="1">
      <alignment vertical="center"/>
      <protection hidden="1"/>
    </xf>
    <xf numFmtId="0" fontId="0" fillId="0" borderId="0" xfId="0" applyProtection="1">
      <alignment vertical="center"/>
    </xf>
    <xf numFmtId="0" fontId="8" fillId="0" borderId="0" xfId="0" applyFont="1" applyFill="1" applyProtection="1">
      <alignment vertical="center"/>
    </xf>
    <xf numFmtId="0" fontId="0" fillId="0" borderId="0" xfId="0" applyFill="1" applyProtection="1">
      <alignment vertical="center"/>
    </xf>
    <xf numFmtId="0" fontId="9" fillId="0" borderId="0" xfId="0" applyFont="1" applyFill="1" applyBorder="1" applyAlignment="1" applyProtection="1">
      <alignment horizontal="left" vertical="top" wrapText="1"/>
      <protection hidden="1"/>
    </xf>
    <xf numFmtId="0" fontId="9" fillId="0" borderId="0" xfId="0" applyFont="1" applyFill="1" applyAlignment="1" applyProtection="1">
      <alignment horizontal="left" vertical="top" wrapText="1"/>
      <protection hidden="1"/>
    </xf>
    <xf numFmtId="0" fontId="11" fillId="0" borderId="0" xfId="0" applyFont="1" applyFill="1" applyBorder="1" applyAlignment="1" applyProtection="1">
      <alignment horizontal="left" vertical="top" wrapText="1"/>
      <protection hidden="1"/>
    </xf>
    <xf numFmtId="0" fontId="12" fillId="0" borderId="1" xfId="0" applyFont="1" applyFill="1" applyBorder="1" applyAlignment="1" applyProtection="1">
      <alignment horizontal="center" vertical="center" wrapText="1"/>
      <protection hidden="1"/>
    </xf>
    <xf numFmtId="0" fontId="12" fillId="0" borderId="7" xfId="0" applyFont="1" applyFill="1" applyBorder="1" applyAlignment="1" applyProtection="1">
      <alignment horizontal="center" vertical="center" wrapText="1"/>
      <protection hidden="1"/>
    </xf>
    <xf numFmtId="0" fontId="7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5" xfId="0" applyNumberFormat="1" applyFont="1" applyFill="1" applyBorder="1" applyAlignment="1" applyProtection="1">
      <alignment horizontal="center" vertical="center" wrapText="1"/>
      <protection hidden="1"/>
    </xf>
    <xf numFmtId="177" fontId="14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Alignment="1" applyProtection="1">
      <alignment horizontal="left" vertical="center" wrapText="1"/>
      <protection hidden="1"/>
    </xf>
    <xf numFmtId="177" fontId="8" fillId="0" borderId="0" xfId="0" applyNumberFormat="1" applyFont="1" applyFill="1" applyProtection="1">
      <alignment vertical="center"/>
    </xf>
    <xf numFmtId="176" fontId="6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4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Protection="1">
      <alignment vertical="center"/>
    </xf>
    <xf numFmtId="176" fontId="19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4" xfId="0" applyFont="1" applyFill="1" applyBorder="1" applyAlignment="1" applyProtection="1">
      <alignment horizontal="center" vertical="center" wrapText="1"/>
      <protection hidden="1"/>
    </xf>
    <xf numFmtId="49" fontId="17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3" xfId="0" applyFont="1" applyFill="1" applyBorder="1" applyAlignment="1" applyProtection="1">
      <alignment horizontal="center" vertical="center" wrapText="1"/>
      <protection hidden="1"/>
    </xf>
    <xf numFmtId="177" fontId="21" fillId="0" borderId="4" xfId="0" applyNumberFormat="1" applyFont="1" applyFill="1" applyBorder="1" applyAlignment="1" applyProtection="1">
      <alignment horizontal="right" vertical="center" wrapText="1"/>
      <protection hidden="1"/>
    </xf>
    <xf numFmtId="0" fontId="21" fillId="0" borderId="8" xfId="0" applyFont="1" applyFill="1" applyBorder="1" applyProtection="1">
      <alignment vertical="center"/>
      <protection hidden="1"/>
    </xf>
    <xf numFmtId="0" fontId="22" fillId="0" borderId="0" xfId="1" applyAlignment="1">
      <alignment horizontal="center"/>
    </xf>
    <xf numFmtId="0" fontId="25" fillId="0" borderId="4" xfId="1" applyFont="1" applyFill="1" applyBorder="1" applyAlignment="1">
      <alignment horizontal="center" vertical="center" wrapText="1"/>
    </xf>
    <xf numFmtId="0" fontId="26" fillId="0" borderId="4" xfId="1" applyFont="1" applyFill="1" applyBorder="1" applyAlignment="1">
      <alignment horizontal="center" vertical="center" wrapText="1"/>
    </xf>
    <xf numFmtId="0" fontId="27" fillId="0" borderId="4" xfId="1" applyFont="1" applyFill="1" applyBorder="1" applyAlignment="1">
      <alignment horizontal="center" vertical="center" wrapText="1"/>
    </xf>
    <xf numFmtId="0" fontId="28" fillId="0" borderId="4" xfId="1" applyFont="1" applyFill="1" applyBorder="1" applyAlignment="1">
      <alignment horizontal="center" vertical="center" wrapText="1"/>
    </xf>
    <xf numFmtId="0" fontId="27" fillId="0" borderId="4" xfId="1" applyFont="1" applyFill="1" applyBorder="1" applyAlignment="1">
      <alignment horizontal="center" vertical="center"/>
    </xf>
    <xf numFmtId="0" fontId="27" fillId="0" borderId="4" xfId="1" applyFont="1" applyBorder="1" applyAlignment="1">
      <alignment horizontal="center" vertical="center" wrapText="1"/>
    </xf>
    <xf numFmtId="0" fontId="28" fillId="0" borderId="4" xfId="1" applyFont="1" applyBorder="1" applyAlignment="1">
      <alignment horizontal="center" vertical="center" wrapText="1"/>
    </xf>
    <xf numFmtId="0" fontId="27" fillId="0" borderId="4" xfId="1" applyFont="1" applyBorder="1" applyAlignment="1">
      <alignment horizontal="center" vertical="center"/>
    </xf>
    <xf numFmtId="177" fontId="29" fillId="0" borderId="4" xfId="1" applyNumberFormat="1" applyFont="1" applyFill="1" applyBorder="1" applyAlignment="1">
      <alignment horizontal="center" vertical="center" wrapText="1"/>
    </xf>
    <xf numFmtId="0" fontId="30" fillId="0" borderId="4" xfId="0" applyFont="1" applyFill="1" applyBorder="1" applyAlignment="1" applyProtection="1">
      <alignment horizontal="center" vertical="center" wrapText="1"/>
      <protection hidden="1"/>
    </xf>
    <xf numFmtId="176" fontId="20" fillId="0" borderId="4" xfId="0" applyNumberFormat="1" applyFont="1" applyFill="1" applyBorder="1" applyAlignment="1" applyProtection="1">
      <alignment horizontal="right" vertical="center" wrapText="1"/>
      <protection hidden="1"/>
    </xf>
    <xf numFmtId="176" fontId="20" fillId="0" borderId="6" xfId="0" applyNumberFormat="1" applyFont="1" applyFill="1" applyBorder="1" applyAlignment="1" applyProtection="1">
      <alignment horizontal="right" vertical="center" wrapText="1"/>
      <protection hidden="1"/>
    </xf>
    <xf numFmtId="176" fontId="21" fillId="0" borderId="4" xfId="0" applyNumberFormat="1" applyFont="1" applyFill="1" applyBorder="1" applyAlignment="1" applyProtection="1">
      <alignment horizontal="right" vertical="center" wrapText="1"/>
      <protection locked="0" hidden="1"/>
    </xf>
    <xf numFmtId="0" fontId="31" fillId="0" borderId="0" xfId="0" applyFont="1">
      <alignment vertical="center"/>
    </xf>
    <xf numFmtId="0" fontId="8" fillId="0" borderId="0" xfId="0" applyFont="1" applyFill="1" applyProtection="1">
      <alignment vertical="center"/>
      <protection locked="0" hidden="1"/>
    </xf>
    <xf numFmtId="0" fontId="12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12" fillId="0" borderId="15" xfId="0" applyFont="1" applyFill="1" applyBorder="1" applyAlignment="1" applyProtection="1">
      <alignment horizontal="center" vertical="center" wrapText="1"/>
      <protection hidden="1"/>
    </xf>
    <xf numFmtId="177" fontId="7" fillId="0" borderId="4" xfId="0" applyNumberFormat="1" applyFont="1" applyFill="1" applyBorder="1" applyAlignment="1" applyProtection="1">
      <alignment horizontal="center" vertical="center" wrapText="1"/>
      <protection hidden="1"/>
    </xf>
    <xf numFmtId="177" fontId="7" fillId="0" borderId="8" xfId="0" applyNumberFormat="1" applyFont="1" applyFill="1" applyBorder="1" applyAlignment="1" applyProtection="1">
      <alignment horizontal="center" vertical="center" wrapText="1"/>
      <protection hidden="1"/>
    </xf>
    <xf numFmtId="177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177" fontId="7" fillId="0" borderId="16" xfId="0" applyNumberFormat="1" applyFont="1" applyFill="1" applyBorder="1" applyAlignment="1" applyProtection="1">
      <alignment horizontal="center" vertical="center" wrapText="1"/>
      <protection hidden="1"/>
    </xf>
    <xf numFmtId="177" fontId="7" fillId="0" borderId="18" xfId="0" applyNumberFormat="1" applyFont="1" applyFill="1" applyBorder="1" applyAlignment="1" applyProtection="1">
      <alignment horizontal="center" vertical="center" wrapText="1"/>
      <protection hidden="1"/>
    </xf>
    <xf numFmtId="177" fontId="1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32" fillId="0" borderId="4" xfId="0" applyFont="1" applyFill="1" applyBorder="1" applyAlignment="1" applyProtection="1">
      <alignment horizontal="center" vertical="center" wrapText="1"/>
      <protection hidden="1"/>
    </xf>
    <xf numFmtId="177" fontId="33" fillId="0" borderId="6" xfId="0" applyNumberFormat="1" applyFont="1" applyFill="1" applyBorder="1" applyAlignment="1" applyProtection="1">
      <alignment horizontal="center" vertical="center" wrapText="1"/>
      <protection hidden="1"/>
    </xf>
    <xf numFmtId="177" fontId="33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12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Fill="1" applyBorder="1" applyAlignment="1" applyProtection="1">
      <alignment horizontal="center" vertical="center" wrapText="1"/>
      <protection hidden="1"/>
    </xf>
    <xf numFmtId="0" fontId="6" fillId="0" borderId="4" xfId="0" applyFont="1" applyFill="1" applyBorder="1" applyAlignment="1" applyProtection="1">
      <alignment horizontal="center" vertical="center" wrapText="1"/>
      <protection hidden="1"/>
    </xf>
    <xf numFmtId="176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177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9" xfId="0" applyFont="1" applyFill="1" applyBorder="1" applyAlignment="1" applyProtection="1">
      <alignment horizontal="center" vertical="center" wrapText="1"/>
      <protection hidden="1"/>
    </xf>
    <xf numFmtId="0" fontId="35" fillId="0" borderId="3" xfId="0" applyFont="1" applyFill="1" applyBorder="1" applyAlignment="1" applyProtection="1">
      <alignment horizontal="center" vertical="center" wrapText="1"/>
      <protection hidden="1"/>
    </xf>
    <xf numFmtId="0" fontId="35" fillId="0" borderId="19" xfId="0" applyFont="1" applyFill="1" applyBorder="1" applyAlignment="1" applyProtection="1">
      <alignment horizontal="center" vertical="center" wrapText="1"/>
      <protection hidden="1"/>
    </xf>
    <xf numFmtId="0" fontId="35" fillId="0" borderId="4" xfId="0" applyFont="1" applyFill="1" applyBorder="1" applyAlignment="1" applyProtection="1">
      <alignment horizontal="center" vertical="center" wrapText="1"/>
      <protection hidden="1"/>
    </xf>
    <xf numFmtId="177" fontId="17" fillId="0" borderId="6" xfId="0" applyNumberFormat="1" applyFont="1" applyFill="1" applyBorder="1" applyAlignment="1" applyProtection="1">
      <alignment horizontal="center" vertical="center" wrapText="1"/>
      <protection hidden="1"/>
    </xf>
    <xf numFmtId="177" fontId="20" fillId="0" borderId="6" xfId="0" applyNumberFormat="1" applyFont="1" applyFill="1" applyBorder="1" applyAlignment="1" applyProtection="1">
      <alignment horizontal="center" vertical="center" wrapText="1"/>
      <protection hidden="1"/>
    </xf>
    <xf numFmtId="177" fontId="17" fillId="0" borderId="10" xfId="0" applyNumberFormat="1" applyFont="1" applyFill="1" applyBorder="1" applyAlignment="1" applyProtection="1">
      <alignment horizontal="center" vertical="center" wrapText="1"/>
      <protection hidden="1"/>
    </xf>
    <xf numFmtId="176" fontId="35" fillId="0" borderId="4" xfId="0" applyNumberFormat="1" applyFont="1" applyFill="1" applyBorder="1" applyAlignment="1" applyProtection="1">
      <alignment horizontal="center" vertical="center" wrapText="1"/>
      <protection hidden="1"/>
    </xf>
    <xf numFmtId="177" fontId="35" fillId="0" borderId="4" xfId="0" applyNumberFormat="1" applyFont="1" applyFill="1" applyBorder="1" applyAlignment="1" applyProtection="1">
      <alignment horizontal="center" vertical="center" wrapText="1"/>
      <protection hidden="1"/>
    </xf>
    <xf numFmtId="176" fontId="18" fillId="0" borderId="4" xfId="0" applyNumberFormat="1" applyFont="1" applyFill="1" applyBorder="1" applyAlignment="1" applyProtection="1">
      <alignment horizontal="center" vertical="center" wrapText="1"/>
      <protection hidden="1"/>
    </xf>
    <xf numFmtId="176" fontId="35" fillId="0" borderId="8" xfId="0" applyNumberFormat="1" applyFont="1" applyFill="1" applyBorder="1" applyAlignment="1" applyProtection="1">
      <alignment horizontal="center" vertical="center" wrapText="1"/>
      <protection hidden="1"/>
    </xf>
    <xf numFmtId="177" fontId="35" fillId="0" borderId="8" xfId="0" applyNumberFormat="1" applyFont="1" applyFill="1" applyBorder="1" applyAlignment="1" applyProtection="1">
      <alignment horizontal="center" vertical="center" wrapText="1"/>
      <protection hidden="1"/>
    </xf>
    <xf numFmtId="177" fontId="21" fillId="0" borderId="4" xfId="0" applyNumberFormat="1" applyFont="1" applyFill="1" applyBorder="1" applyAlignment="1" applyProtection="1">
      <alignment horizontal="center" vertical="center" wrapText="1"/>
      <protection hidden="1"/>
    </xf>
    <xf numFmtId="177" fontId="21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177" fontId="21" fillId="0" borderId="8" xfId="0" applyNumberFormat="1" applyFont="1" applyFill="1" applyBorder="1" applyAlignment="1" applyProtection="1">
      <alignment horizontal="center" vertical="center"/>
      <protection hidden="1"/>
    </xf>
    <xf numFmtId="0" fontId="6" fillId="0" borderId="3" xfId="0" applyFont="1" applyFill="1" applyBorder="1" applyAlignment="1" applyProtection="1">
      <alignment horizontal="center" vertical="center" wrapText="1"/>
      <protection hidden="1"/>
    </xf>
    <xf numFmtId="0" fontId="6" fillId="0" borderId="19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Fill="1" applyBorder="1" applyAlignment="1" applyProtection="1">
      <alignment horizontal="center" vertical="center" wrapText="1"/>
      <protection hidden="1"/>
    </xf>
    <xf numFmtId="0" fontId="6" fillId="0" borderId="4" xfId="0" applyFont="1" applyFill="1" applyBorder="1" applyAlignment="1" applyProtection="1">
      <alignment horizontal="center" vertical="center" wrapText="1"/>
      <protection hidden="1"/>
    </xf>
    <xf numFmtId="0" fontId="35" fillId="0" borderId="4" xfId="0" applyFont="1" applyFill="1" applyBorder="1" applyAlignment="1" applyProtection="1">
      <alignment horizontal="center" vertical="center" wrapText="1"/>
      <protection hidden="1"/>
    </xf>
    <xf numFmtId="0" fontId="6" fillId="0" borderId="5" xfId="0" applyFont="1" applyFill="1" applyBorder="1" applyAlignment="1" applyProtection="1">
      <alignment horizontal="center" vertical="center" wrapText="1"/>
      <protection hidden="1"/>
    </xf>
    <xf numFmtId="0" fontId="6" fillId="0" borderId="6" xfId="0" applyFont="1" applyFill="1" applyBorder="1" applyAlignment="1" applyProtection="1">
      <alignment horizontal="center" vertical="center" wrapText="1"/>
      <protection hidden="1"/>
    </xf>
    <xf numFmtId="0" fontId="35" fillId="0" borderId="6" xfId="0" applyFont="1" applyFill="1" applyBorder="1" applyAlignment="1" applyProtection="1">
      <alignment horizontal="center" vertical="center" wrapText="1"/>
      <protection hidden="1"/>
    </xf>
    <xf numFmtId="0" fontId="35" fillId="0" borderId="16" xfId="0" applyFont="1" applyFill="1" applyBorder="1" applyAlignment="1" applyProtection="1">
      <alignment horizontal="center" vertical="center" wrapText="1"/>
      <protection hidden="1"/>
    </xf>
    <xf numFmtId="176" fontId="35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33" fillId="0" borderId="4" xfId="0" applyFont="1" applyFill="1" applyBorder="1" applyAlignment="1" applyProtection="1">
      <alignment horizontal="center" vertical="center" wrapText="1"/>
      <protection hidden="1"/>
    </xf>
    <xf numFmtId="0" fontId="20" fillId="0" borderId="4" xfId="0" applyNumberFormat="1" applyFont="1" applyFill="1" applyBorder="1" applyAlignment="1" applyProtection="1">
      <alignment horizontal="right" vertical="center" wrapText="1"/>
      <protection hidden="1"/>
    </xf>
    <xf numFmtId="0" fontId="0" fillId="0" borderId="0" xfId="0" applyFont="1" applyFill="1" applyProtection="1">
      <alignment vertical="center"/>
      <protection locked="0" hidden="1"/>
    </xf>
    <xf numFmtId="176" fontId="18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14" fillId="0" borderId="0" xfId="0" applyFont="1" applyFill="1" applyBorder="1" applyAlignment="1" applyProtection="1">
      <alignment horizontal="right" vertical="center" wrapText="1"/>
      <protection hidden="1"/>
    </xf>
    <xf numFmtId="0" fontId="15" fillId="0" borderId="0" xfId="0" applyFont="1" applyFill="1" applyBorder="1" applyAlignment="1" applyProtection="1">
      <alignment horizontal="right" vertical="center" wrapText="1"/>
      <protection hidden="1"/>
    </xf>
    <xf numFmtId="0" fontId="10" fillId="0" borderId="0" xfId="0" applyFont="1" applyFill="1" applyBorder="1" applyAlignment="1" applyProtection="1">
      <alignment horizontal="center" vertical="top" wrapText="1"/>
      <protection hidden="1"/>
    </xf>
    <xf numFmtId="0" fontId="4" fillId="0" borderId="11" xfId="0" applyFont="1" applyFill="1" applyBorder="1" applyAlignment="1" applyProtection="1">
      <alignment horizontal="left" vertical="center" wrapText="1"/>
      <protection hidden="1"/>
    </xf>
    <xf numFmtId="0" fontId="7" fillId="0" borderId="9" xfId="0" applyFont="1" applyFill="1" applyBorder="1" applyAlignment="1" applyProtection="1">
      <alignment horizontal="center" vertical="center" wrapText="1"/>
      <protection hidden="1"/>
    </xf>
    <xf numFmtId="0" fontId="7" fillId="0" borderId="12" xfId="0" applyFont="1" applyFill="1" applyBorder="1" applyAlignment="1" applyProtection="1">
      <alignment horizontal="center" vertical="center" wrapText="1"/>
      <protection hidden="1"/>
    </xf>
    <xf numFmtId="0" fontId="13" fillId="0" borderId="13" xfId="0" applyFont="1" applyFill="1" applyBorder="1" applyAlignment="1" applyProtection="1">
      <alignment horizontal="center" vertical="center" wrapText="1"/>
      <protection hidden="1"/>
    </xf>
    <xf numFmtId="0" fontId="13" fillId="0" borderId="14" xfId="0" applyFont="1" applyFill="1" applyBorder="1" applyAlignment="1" applyProtection="1">
      <alignment horizontal="center" vertical="center" wrapText="1"/>
      <protection hidden="1"/>
    </xf>
    <xf numFmtId="0" fontId="20" fillId="0" borderId="5" xfId="0" applyFont="1" applyFill="1" applyBorder="1" applyAlignment="1" applyProtection="1">
      <alignment horizontal="center" vertical="center" wrapText="1"/>
      <protection hidden="1"/>
    </xf>
    <xf numFmtId="0" fontId="20" fillId="0" borderId="6" xfId="0" applyFont="1" applyFill="1" applyBorder="1" applyAlignment="1" applyProtection="1">
      <alignment horizontal="center" vertical="center" wrapText="1"/>
      <protection hidden="1"/>
    </xf>
    <xf numFmtId="176" fontId="20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hidden="1"/>
    </xf>
    <xf numFmtId="177" fontId="3" fillId="0" borderId="0" xfId="0" applyNumberFormat="1" applyFont="1" applyFill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horizontal="left" vertical="center" wrapText="1"/>
      <protection hidden="1"/>
    </xf>
    <xf numFmtId="0" fontId="6" fillId="0" borderId="3" xfId="0" applyFont="1" applyFill="1" applyBorder="1" applyAlignment="1" applyProtection="1">
      <alignment horizontal="center" vertical="center" wrapText="1"/>
      <protection hidden="1"/>
    </xf>
    <xf numFmtId="0" fontId="6" fillId="0" borderId="4" xfId="0" applyFont="1" applyFill="1" applyBorder="1" applyAlignment="1" applyProtection="1">
      <alignment horizontal="center" vertical="center" wrapText="1"/>
      <protection hidden="1"/>
    </xf>
    <xf numFmtId="176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177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8" xfId="0" applyFont="1" applyFill="1" applyBorder="1" applyAlignment="1" applyProtection="1">
      <alignment horizontal="center" vertical="center" wrapText="1"/>
      <protection hidden="1"/>
    </xf>
    <xf numFmtId="0" fontId="5" fillId="0" borderId="20" xfId="0" applyFont="1" applyFill="1" applyBorder="1" applyAlignment="1" applyProtection="1">
      <alignment horizontal="center" vertical="center" wrapText="1"/>
      <protection hidden="1"/>
    </xf>
    <xf numFmtId="0" fontId="5" fillId="0" borderId="21" xfId="0" applyFont="1" applyFill="1" applyBorder="1" applyAlignment="1" applyProtection="1">
      <alignment horizontal="center" vertical="center" wrapText="1"/>
      <protection hidden="1"/>
    </xf>
    <xf numFmtId="0" fontId="5" fillId="0" borderId="22" xfId="0" applyFont="1" applyFill="1" applyBorder="1" applyAlignment="1" applyProtection="1">
      <alignment horizontal="center" vertical="center" wrapText="1"/>
      <protection hidden="1"/>
    </xf>
    <xf numFmtId="0" fontId="6" fillId="0" borderId="17" xfId="0" applyFont="1" applyFill="1" applyBorder="1" applyAlignment="1" applyProtection="1">
      <alignment horizontal="center" vertical="center" wrapText="1"/>
      <protection hidden="1"/>
    </xf>
    <xf numFmtId="0" fontId="6" fillId="0" borderId="19" xfId="0" applyFont="1" applyFill="1" applyBorder="1" applyAlignment="1" applyProtection="1">
      <alignment horizontal="center" vertical="center" wrapText="1"/>
      <protection hidden="1"/>
    </xf>
    <xf numFmtId="0" fontId="37" fillId="0" borderId="4" xfId="0" applyFont="1" applyBorder="1" applyAlignment="1" applyProtection="1">
      <alignment horizontal="left" vertical="center"/>
    </xf>
    <xf numFmtId="0" fontId="37" fillId="0" borderId="8" xfId="0" applyFont="1" applyBorder="1" applyAlignment="1" applyProtection="1">
      <alignment horizontal="left" vertical="center"/>
    </xf>
    <xf numFmtId="0" fontId="37" fillId="0" borderId="6" xfId="0" applyFont="1" applyBorder="1" applyAlignment="1" applyProtection="1">
      <alignment horizontal="left" vertical="center"/>
    </xf>
    <xf numFmtId="0" fontId="37" fillId="0" borderId="10" xfId="0" applyFont="1" applyBorder="1" applyAlignment="1" applyProtection="1">
      <alignment horizontal="left" vertical="center"/>
    </xf>
    <xf numFmtId="0" fontId="35" fillId="0" borderId="4" xfId="0" applyFont="1" applyFill="1" applyBorder="1" applyAlignment="1" applyProtection="1">
      <alignment horizontal="left" vertical="center" wrapText="1"/>
      <protection hidden="1"/>
    </xf>
    <xf numFmtId="0" fontId="35" fillId="0" borderId="8" xfId="0" applyFont="1" applyFill="1" applyBorder="1" applyAlignment="1" applyProtection="1">
      <alignment horizontal="left" vertical="center" wrapText="1"/>
      <protection hidden="1"/>
    </xf>
    <xf numFmtId="0" fontId="30" fillId="0" borderId="4" xfId="0" applyFont="1" applyFill="1" applyBorder="1" applyAlignment="1" applyProtection="1">
      <alignment horizontal="left" vertical="center" wrapText="1"/>
      <protection hidden="1"/>
    </xf>
    <xf numFmtId="0" fontId="30" fillId="0" borderId="8" xfId="0" applyFont="1" applyFill="1" applyBorder="1" applyAlignment="1" applyProtection="1">
      <alignment horizontal="left" vertical="center" wrapText="1"/>
      <protection hidden="1"/>
    </xf>
    <xf numFmtId="0" fontId="30" fillId="0" borderId="4" xfId="0" applyFont="1" applyFill="1" applyBorder="1" applyAlignment="1" applyProtection="1">
      <alignment horizontal="left" vertical="top" wrapText="1"/>
      <protection hidden="1"/>
    </xf>
    <xf numFmtId="0" fontId="30" fillId="0" borderId="8" xfId="0" applyFont="1" applyFill="1" applyBorder="1" applyAlignment="1" applyProtection="1">
      <alignment horizontal="left" vertical="top" wrapText="1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2" xfId="0" applyFont="1" applyFill="1" applyBorder="1" applyAlignment="1" applyProtection="1">
      <alignment horizontal="center" vertical="center" wrapText="1"/>
      <protection hidden="1"/>
    </xf>
    <xf numFmtId="0" fontId="5" fillId="0" borderId="7" xfId="0" applyFont="1" applyFill="1" applyBorder="1" applyAlignment="1" applyProtection="1">
      <alignment horizontal="center" vertical="center" wrapText="1"/>
      <protection hidden="1"/>
    </xf>
    <xf numFmtId="0" fontId="37" fillId="0" borderId="4" xfId="0" applyFont="1" applyBorder="1" applyAlignment="1" applyProtection="1">
      <alignment horizontal="left" vertical="center" wrapText="1"/>
    </xf>
    <xf numFmtId="0" fontId="37" fillId="0" borderId="8" xfId="0" applyFont="1" applyBorder="1" applyAlignment="1" applyProtection="1">
      <alignment horizontal="left" vertical="center" wrapText="1"/>
    </xf>
    <xf numFmtId="0" fontId="23" fillId="0" borderId="0" xfId="1" applyFont="1" applyFill="1" applyBorder="1" applyAlignment="1">
      <alignment horizontal="center" vertical="center" wrapText="1"/>
    </xf>
  </cellXfs>
  <cellStyles count="3">
    <cellStyle name="Normal" xfId="2"/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3"/>
  <sheetViews>
    <sheetView tabSelected="1" zoomScale="145" zoomScaleNormal="145" workbookViewId="0">
      <selection activeCell="L6" sqref="L6"/>
    </sheetView>
  </sheetViews>
  <sheetFormatPr defaultColWidth="9" defaultRowHeight="13.5"/>
  <cols>
    <col min="1" max="1" width="1.5" style="6" customWidth="1"/>
    <col min="2" max="2" width="10.875" style="6" customWidth="1"/>
    <col min="3" max="3" width="10.625" style="6" customWidth="1"/>
    <col min="4" max="4" width="25.625" style="6" customWidth="1"/>
    <col min="5" max="5" width="17.25" style="6" customWidth="1"/>
    <col min="6" max="6" width="16.875" style="6" customWidth="1"/>
    <col min="7" max="7" width="0.875" style="6" customWidth="1"/>
    <col min="8" max="8" width="11.875" style="6" customWidth="1"/>
    <col min="9" max="16384" width="9" style="6"/>
  </cols>
  <sheetData>
    <row r="1" spans="1:10">
      <c r="A1" s="7"/>
      <c r="B1" s="7"/>
      <c r="C1" s="7"/>
      <c r="D1" s="7"/>
      <c r="E1" s="7"/>
      <c r="F1" s="8"/>
    </row>
    <row r="2" spans="1:10" ht="24.95" customHeight="1">
      <c r="A2" s="7"/>
      <c r="B2" s="91" t="s">
        <v>120</v>
      </c>
      <c r="C2" s="91"/>
      <c r="D2" s="91"/>
      <c r="E2" s="91"/>
      <c r="F2" s="91"/>
    </row>
    <row r="3" spans="1:10" ht="24.95" customHeight="1" thickBot="1">
      <c r="A3" s="7"/>
      <c r="B3" s="92" t="s">
        <v>309</v>
      </c>
      <c r="C3" s="92"/>
      <c r="D3" s="92"/>
      <c r="E3" s="92"/>
      <c r="F3" s="92"/>
    </row>
    <row r="4" spans="1:10" s="5" customFormat="1" ht="35.1" customHeight="1">
      <c r="A4" s="9"/>
      <c r="B4" s="10" t="s">
        <v>0</v>
      </c>
      <c r="C4" s="45" t="s">
        <v>105</v>
      </c>
      <c r="D4" s="45" t="s">
        <v>1</v>
      </c>
      <c r="E4" s="43" t="s">
        <v>2</v>
      </c>
      <c r="F4" s="11" t="s">
        <v>3</v>
      </c>
    </row>
    <row r="5" spans="1:10" s="5" customFormat="1" ht="35.1" customHeight="1">
      <c r="A5" s="9"/>
      <c r="B5" s="12">
        <v>1</v>
      </c>
      <c r="C5" s="44">
        <v>100</v>
      </c>
      <c r="D5" s="55" t="s">
        <v>106</v>
      </c>
      <c r="E5" s="46">
        <f>第100章!G14</f>
        <v>22270</v>
      </c>
      <c r="F5" s="47">
        <f>第100章!I14</f>
        <v>5000</v>
      </c>
    </row>
    <row r="6" spans="1:10" s="5" customFormat="1" ht="35.1" customHeight="1">
      <c r="A6" s="9"/>
      <c r="B6" s="12">
        <v>7</v>
      </c>
      <c r="C6" s="44">
        <v>700</v>
      </c>
      <c r="D6" s="55" t="s">
        <v>123</v>
      </c>
      <c r="E6" s="46">
        <f>第700章!G84</f>
        <v>1817514</v>
      </c>
      <c r="F6" s="47">
        <f>第700章!I84</f>
        <v>0</v>
      </c>
    </row>
    <row r="7" spans="1:10" s="5" customFormat="1" ht="35.1" customHeight="1">
      <c r="A7" s="9"/>
      <c r="B7" s="12">
        <v>8</v>
      </c>
      <c r="C7" s="93" t="s">
        <v>125</v>
      </c>
      <c r="D7" s="94"/>
      <c r="E7" s="46">
        <f>SUM(E5:E6)</f>
        <v>1839784</v>
      </c>
      <c r="F7" s="47">
        <f>SUM(F5:F6)</f>
        <v>5000</v>
      </c>
    </row>
    <row r="8" spans="1:10" s="5" customFormat="1" ht="35.1" customHeight="1">
      <c r="A8" s="9"/>
      <c r="B8" s="12">
        <v>9</v>
      </c>
      <c r="C8" s="93" t="s">
        <v>124</v>
      </c>
      <c r="D8" s="94"/>
      <c r="E8" s="49">
        <f>ROUND(E7*0.03,0)</f>
        <v>55194</v>
      </c>
      <c r="F8" s="50">
        <f>ROUND(F7*0.03,0)</f>
        <v>150</v>
      </c>
    </row>
    <row r="9" spans="1:10" s="5" customFormat="1" ht="35.1" customHeight="1" thickBot="1">
      <c r="A9" s="9"/>
      <c r="B9" s="13">
        <v>10</v>
      </c>
      <c r="C9" s="95" t="s">
        <v>126</v>
      </c>
      <c r="D9" s="96"/>
      <c r="E9" s="48">
        <f>E7+E8</f>
        <v>1894978</v>
      </c>
      <c r="F9" s="51">
        <f>F7+F8</f>
        <v>5150</v>
      </c>
      <c r="I9" s="42"/>
      <c r="J9" s="16"/>
    </row>
    <row r="10" spans="1:10" s="5" customFormat="1" ht="18.75">
      <c r="A10" s="9"/>
      <c r="B10" s="89"/>
      <c r="C10" s="90"/>
      <c r="D10" s="90"/>
      <c r="E10" s="14"/>
      <c r="F10" s="15"/>
      <c r="G10" s="16"/>
    </row>
    <row r="11" spans="1:10" s="5" customFormat="1" ht="20.25">
      <c r="E11" s="41"/>
      <c r="H11" s="16"/>
    </row>
    <row r="12" spans="1:10" s="5" customFormat="1" ht="18.75">
      <c r="F12" s="16"/>
    </row>
    <row r="13" spans="1:10" s="5" customFormat="1" ht="18.75"/>
  </sheetData>
  <mergeCells count="6">
    <mergeCell ref="B10:D10"/>
    <mergeCell ref="B2:F2"/>
    <mergeCell ref="B3:F3"/>
    <mergeCell ref="C7:D7"/>
    <mergeCell ref="C8:D8"/>
    <mergeCell ref="C9:D9"/>
  </mergeCells>
  <phoneticPr fontId="16" type="noConversion"/>
  <pageMargins left="0.75138888888888899" right="0.55416666666666703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J14"/>
  <sheetViews>
    <sheetView zoomScale="145" zoomScaleNormal="145" workbookViewId="0">
      <selection activeCell="J15" sqref="A1:J15"/>
    </sheetView>
  </sheetViews>
  <sheetFormatPr defaultColWidth="9" defaultRowHeight="13.5"/>
  <cols>
    <col min="1" max="1" width="0.875" style="4" customWidth="1"/>
    <col min="2" max="2" width="7.625" style="4" customWidth="1"/>
    <col min="3" max="3" width="30.625" style="4" customWidth="1"/>
    <col min="4" max="5" width="6.625" style="4" customWidth="1"/>
    <col min="6" max="7" width="9.625" style="4" customWidth="1"/>
    <col min="8" max="8" width="9.625" style="19" customWidth="1"/>
    <col min="9" max="9" width="9.625" style="4" customWidth="1"/>
    <col min="10" max="10" width="0.875" style="4" customWidth="1"/>
    <col min="11" max="16384" width="9" style="4"/>
  </cols>
  <sheetData>
    <row r="1" spans="2:10" s="1" customFormat="1" ht="24.95" customHeight="1">
      <c r="B1" s="100" t="s">
        <v>104</v>
      </c>
      <c r="C1" s="100"/>
      <c r="D1" s="100"/>
      <c r="E1" s="100"/>
      <c r="F1" s="100"/>
      <c r="G1" s="101"/>
      <c r="H1" s="100"/>
      <c r="I1" s="100"/>
    </row>
    <row r="2" spans="2:10" s="2" customFormat="1" ht="20.100000000000001" customHeight="1" thickBot="1">
      <c r="B2" s="102" t="str">
        <f>汇总!B3</f>
        <v>项目名称：泉南高速西洋标杆服务区广场绿化提升工程</v>
      </c>
      <c r="C2" s="102"/>
      <c r="D2" s="102"/>
      <c r="E2" s="102"/>
      <c r="F2" s="102"/>
      <c r="G2" s="102"/>
      <c r="H2" s="102"/>
      <c r="I2" s="102"/>
    </row>
    <row r="3" spans="2:10" s="2" customFormat="1" ht="24.95" customHeight="1">
      <c r="B3" s="108" t="s">
        <v>117</v>
      </c>
      <c r="C3" s="109"/>
      <c r="D3" s="109"/>
      <c r="E3" s="109"/>
      <c r="F3" s="109"/>
      <c r="G3" s="109"/>
      <c r="H3" s="109"/>
      <c r="I3" s="110"/>
    </row>
    <row r="4" spans="2:10" s="3" customFormat="1" ht="20.100000000000001" customHeight="1">
      <c r="B4" s="103" t="s">
        <v>4</v>
      </c>
      <c r="C4" s="111"/>
      <c r="D4" s="104" t="s">
        <v>5</v>
      </c>
      <c r="E4" s="104" t="s">
        <v>6</v>
      </c>
      <c r="F4" s="105" t="s">
        <v>107</v>
      </c>
      <c r="G4" s="106"/>
      <c r="H4" s="104" t="s">
        <v>7</v>
      </c>
      <c r="I4" s="107"/>
    </row>
    <row r="5" spans="2:10" s="3" customFormat="1" ht="20.100000000000001" customHeight="1">
      <c r="B5" s="103"/>
      <c r="C5" s="112"/>
      <c r="D5" s="104"/>
      <c r="E5" s="104"/>
      <c r="F5" s="58" t="s">
        <v>8</v>
      </c>
      <c r="G5" s="59" t="s">
        <v>9</v>
      </c>
      <c r="H5" s="20" t="s">
        <v>8</v>
      </c>
      <c r="I5" s="17" t="s">
        <v>9</v>
      </c>
      <c r="J5"/>
    </row>
    <row r="6" spans="2:10" s="3" customFormat="1" ht="24.95" customHeight="1">
      <c r="B6" s="21">
        <v>101</v>
      </c>
      <c r="C6" s="18" t="s">
        <v>108</v>
      </c>
      <c r="D6" s="18" t="s">
        <v>10</v>
      </c>
      <c r="E6" s="22"/>
      <c r="F6" s="38"/>
      <c r="G6" s="25"/>
      <c r="H6" s="40"/>
      <c r="I6" s="26"/>
      <c r="J6"/>
    </row>
    <row r="7" spans="2:10" s="3" customFormat="1" ht="24.95" customHeight="1">
      <c r="B7" s="24" t="s">
        <v>109</v>
      </c>
      <c r="C7" s="18" t="s">
        <v>110</v>
      </c>
      <c r="D7" s="18" t="s">
        <v>10</v>
      </c>
      <c r="E7" s="22"/>
      <c r="F7" s="38"/>
      <c r="G7" s="25"/>
      <c r="H7" s="40"/>
      <c r="I7" s="26"/>
      <c r="J7"/>
    </row>
    <row r="8" spans="2:10" s="3" customFormat="1" ht="24.95" customHeight="1">
      <c r="B8" s="23" t="s">
        <v>111</v>
      </c>
      <c r="C8" s="22" t="s">
        <v>308</v>
      </c>
      <c r="D8" s="22" t="s">
        <v>112</v>
      </c>
      <c r="E8" s="22">
        <v>1</v>
      </c>
      <c r="F8" s="86">
        <f>ROUND(第700章!G84*0.004,0)</f>
        <v>7270</v>
      </c>
      <c r="G8" s="72">
        <f>ROUND(E8*F8,0)</f>
        <v>7270</v>
      </c>
      <c r="H8" s="73">
        <f>ROUND(第700章!I84*0.04,0)</f>
        <v>0</v>
      </c>
      <c r="I8" s="74">
        <f>ROUND(H8*E8,0)</f>
        <v>0</v>
      </c>
      <c r="J8"/>
    </row>
    <row r="9" spans="2:10" s="3" customFormat="1" ht="24.95" customHeight="1">
      <c r="B9" s="23" t="s">
        <v>127</v>
      </c>
      <c r="C9" s="22" t="s">
        <v>128</v>
      </c>
      <c r="D9" s="22" t="s">
        <v>112</v>
      </c>
      <c r="E9" s="22">
        <v>1</v>
      </c>
      <c r="F9" s="86">
        <v>5000</v>
      </c>
      <c r="G9" s="72">
        <f t="shared" ref="G9:G13" si="0">ROUND(E9*F9,0)</f>
        <v>5000</v>
      </c>
      <c r="H9" s="73">
        <v>5000</v>
      </c>
      <c r="I9" s="74">
        <f t="shared" ref="I9:I13" si="1">ROUND(H9*E9,0)</f>
        <v>5000</v>
      </c>
      <c r="J9"/>
    </row>
    <row r="10" spans="2:10" s="3" customFormat="1" ht="24.95" customHeight="1">
      <c r="B10" s="23" t="s">
        <v>118</v>
      </c>
      <c r="C10" s="18" t="s">
        <v>119</v>
      </c>
      <c r="D10" s="22"/>
      <c r="E10" s="22"/>
      <c r="F10" s="86"/>
      <c r="G10" s="72"/>
      <c r="H10" s="73"/>
      <c r="I10" s="74"/>
      <c r="J10"/>
    </row>
    <row r="11" spans="2:10" s="3" customFormat="1" ht="24.95" customHeight="1">
      <c r="B11" s="23" t="s">
        <v>129</v>
      </c>
      <c r="C11" s="22" t="s">
        <v>130</v>
      </c>
      <c r="D11" s="22" t="s">
        <v>112</v>
      </c>
      <c r="E11" s="22">
        <v>1</v>
      </c>
      <c r="F11" s="86">
        <v>5000</v>
      </c>
      <c r="G11" s="72">
        <f t="shared" si="0"/>
        <v>5000</v>
      </c>
      <c r="H11" s="73"/>
      <c r="I11" s="74">
        <f t="shared" si="1"/>
        <v>0</v>
      </c>
      <c r="J11"/>
    </row>
    <row r="12" spans="2:10" s="3" customFormat="1" ht="24.95" customHeight="1">
      <c r="B12" s="23" t="s">
        <v>114</v>
      </c>
      <c r="C12" s="52" t="s">
        <v>115</v>
      </c>
      <c r="D12" s="22"/>
      <c r="E12" s="22"/>
      <c r="F12" s="86"/>
      <c r="G12" s="72"/>
      <c r="H12" s="73"/>
      <c r="I12" s="74"/>
      <c r="J12"/>
    </row>
    <row r="13" spans="2:10" s="3" customFormat="1" ht="24.95" customHeight="1">
      <c r="B13" s="23" t="s">
        <v>116</v>
      </c>
      <c r="C13" s="37" t="s">
        <v>115</v>
      </c>
      <c r="D13" s="22" t="s">
        <v>11</v>
      </c>
      <c r="E13" s="22">
        <v>1</v>
      </c>
      <c r="F13" s="86">
        <v>5000</v>
      </c>
      <c r="G13" s="72">
        <f t="shared" si="0"/>
        <v>5000</v>
      </c>
      <c r="H13" s="73"/>
      <c r="I13" s="74">
        <f t="shared" si="1"/>
        <v>0</v>
      </c>
      <c r="J13"/>
    </row>
    <row r="14" spans="2:10" s="3" customFormat="1" ht="24.95" customHeight="1" thickBot="1">
      <c r="B14" s="97" t="s">
        <v>113</v>
      </c>
      <c r="C14" s="98"/>
      <c r="D14" s="98"/>
      <c r="E14" s="99"/>
      <c r="F14" s="39"/>
      <c r="G14" s="64">
        <f>ROUND(SUM(G6:G13),0)</f>
        <v>22270</v>
      </c>
      <c r="H14" s="65"/>
      <c r="I14" s="66">
        <f>ROUND(SUM(I6:I13),0)</f>
        <v>5000</v>
      </c>
    </row>
  </sheetData>
  <autoFilter ref="C1:C14"/>
  <mergeCells count="10">
    <mergeCell ref="B14:E14"/>
    <mergeCell ref="B1:I1"/>
    <mergeCell ref="B2:I2"/>
    <mergeCell ref="B4:B5"/>
    <mergeCell ref="D4:D5"/>
    <mergeCell ref="E4:E5"/>
    <mergeCell ref="F4:G4"/>
    <mergeCell ref="H4:I4"/>
    <mergeCell ref="B3:I3"/>
    <mergeCell ref="C4:C5"/>
  </mergeCells>
  <phoneticPr fontId="16" type="noConversion"/>
  <pageMargins left="0.75138888888888899" right="0.35763888888888901" top="1" bottom="1" header="0.51180555555555596" footer="0.5118055555555559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J84"/>
  <sheetViews>
    <sheetView topLeftCell="A76" zoomScale="145" zoomScaleNormal="145" workbookViewId="0">
      <selection activeCell="J85" sqref="A69:J85"/>
    </sheetView>
  </sheetViews>
  <sheetFormatPr defaultColWidth="9" defaultRowHeight="13.5"/>
  <cols>
    <col min="1" max="1" width="0.875" style="4" customWidth="1"/>
    <col min="2" max="2" width="7.625" style="4" customWidth="1"/>
    <col min="3" max="3" width="30.625" style="4" customWidth="1"/>
    <col min="4" max="5" width="6.625" style="4" customWidth="1"/>
    <col min="6" max="7" width="9.625" style="4" customWidth="1"/>
    <col min="8" max="8" width="9.625" style="19" customWidth="1"/>
    <col min="9" max="9" width="9.625" style="4" customWidth="1"/>
    <col min="10" max="10" width="0.875" style="4" customWidth="1"/>
    <col min="11" max="16384" width="9" style="4"/>
  </cols>
  <sheetData>
    <row r="1" spans="2:10" s="1" customFormat="1" ht="24.95" customHeight="1">
      <c r="B1" s="100" t="s">
        <v>104</v>
      </c>
      <c r="C1" s="100"/>
      <c r="D1" s="100"/>
      <c r="E1" s="100"/>
      <c r="F1" s="100"/>
      <c r="G1" s="101"/>
      <c r="H1" s="100"/>
      <c r="I1" s="100"/>
    </row>
    <row r="2" spans="2:10" s="2" customFormat="1" ht="20.100000000000001" customHeight="1" thickBot="1">
      <c r="B2" s="102" t="str">
        <f>汇总!B3</f>
        <v>项目名称：泉南高速西洋标杆服务区广场绿化提升工程</v>
      </c>
      <c r="C2" s="102"/>
      <c r="D2" s="102"/>
      <c r="E2" s="102"/>
      <c r="F2" s="102"/>
      <c r="G2" s="102"/>
      <c r="H2" s="102"/>
      <c r="I2" s="102"/>
    </row>
    <row r="3" spans="2:10" s="2" customFormat="1" ht="24.95" customHeight="1">
      <c r="B3" s="108" t="s">
        <v>121</v>
      </c>
      <c r="C3" s="109"/>
      <c r="D3" s="109"/>
      <c r="E3" s="109"/>
      <c r="F3" s="109"/>
      <c r="G3" s="109"/>
      <c r="H3" s="109"/>
      <c r="I3" s="110"/>
    </row>
    <row r="4" spans="2:10" s="3" customFormat="1" ht="20.100000000000001" customHeight="1">
      <c r="B4" s="103" t="s">
        <v>4</v>
      </c>
      <c r="C4" s="111" t="s">
        <v>197</v>
      </c>
      <c r="D4" s="104" t="s">
        <v>5</v>
      </c>
      <c r="E4" s="104" t="s">
        <v>6</v>
      </c>
      <c r="F4" s="105" t="s">
        <v>107</v>
      </c>
      <c r="G4" s="106"/>
      <c r="H4" s="104" t="s">
        <v>7</v>
      </c>
      <c r="I4" s="107"/>
    </row>
    <row r="5" spans="2:10" s="3" customFormat="1" ht="20.100000000000001" customHeight="1">
      <c r="B5" s="103"/>
      <c r="C5" s="112"/>
      <c r="D5" s="104"/>
      <c r="E5" s="104"/>
      <c r="F5" s="58" t="s">
        <v>8</v>
      </c>
      <c r="G5" s="59" t="s">
        <v>9</v>
      </c>
      <c r="H5" s="20" t="s">
        <v>8</v>
      </c>
      <c r="I5" s="17" t="s">
        <v>9</v>
      </c>
      <c r="J5"/>
    </row>
    <row r="6" spans="2:10" s="3" customFormat="1" ht="20.100000000000001" customHeight="1">
      <c r="B6" s="56">
        <v>702</v>
      </c>
      <c r="C6" s="60" t="s">
        <v>137</v>
      </c>
      <c r="D6" s="57"/>
      <c r="E6" s="63"/>
      <c r="F6" s="67"/>
      <c r="G6" s="68"/>
      <c r="H6" s="69"/>
      <c r="I6" s="70"/>
      <c r="J6"/>
    </row>
    <row r="7" spans="2:10" s="3" customFormat="1" ht="20.100000000000001" customHeight="1">
      <c r="B7" s="61" t="s">
        <v>138</v>
      </c>
      <c r="C7" s="62" t="s">
        <v>193</v>
      </c>
      <c r="D7" s="63" t="s">
        <v>154</v>
      </c>
      <c r="E7" s="63">
        <v>14065</v>
      </c>
      <c r="F7" s="67">
        <v>3.98</v>
      </c>
      <c r="G7" s="68">
        <f>ROUND(E7*F7,0)</f>
        <v>55979</v>
      </c>
      <c r="H7" s="88"/>
      <c r="I7" s="71">
        <f>ROUND(H7*E7,0)</f>
        <v>0</v>
      </c>
      <c r="J7"/>
    </row>
    <row r="8" spans="2:10" s="3" customFormat="1" ht="20.100000000000001" customHeight="1">
      <c r="B8" s="61" t="s">
        <v>139</v>
      </c>
      <c r="C8" s="62" t="s">
        <v>194</v>
      </c>
      <c r="D8" s="63" t="s">
        <v>152</v>
      </c>
      <c r="E8" s="63">
        <v>3000</v>
      </c>
      <c r="F8" s="67">
        <v>15.65</v>
      </c>
      <c r="G8" s="68">
        <f t="shared" ref="G8:G71" si="0">ROUND(E8*F8,0)</f>
        <v>46950</v>
      </c>
      <c r="H8" s="88"/>
      <c r="I8" s="71">
        <f t="shared" ref="I8:I71" si="1">ROUND(H8*E8,0)</f>
        <v>0</v>
      </c>
      <c r="J8"/>
    </row>
    <row r="9" spans="2:10" s="3" customFormat="1" ht="20.100000000000001" customHeight="1">
      <c r="B9" s="61" t="s">
        <v>191</v>
      </c>
      <c r="C9" s="62" t="s">
        <v>192</v>
      </c>
      <c r="D9" s="63" t="s">
        <v>152</v>
      </c>
      <c r="E9" s="63">
        <v>5000</v>
      </c>
      <c r="F9" s="67">
        <v>34.5</v>
      </c>
      <c r="G9" s="68">
        <f t="shared" si="0"/>
        <v>172500</v>
      </c>
      <c r="H9" s="88"/>
      <c r="I9" s="71">
        <f t="shared" si="1"/>
        <v>0</v>
      </c>
      <c r="J9"/>
    </row>
    <row r="10" spans="2:10" s="3" customFormat="1" ht="20.100000000000001" customHeight="1">
      <c r="B10" s="56" t="s">
        <v>140</v>
      </c>
      <c r="C10" s="60" t="s">
        <v>141</v>
      </c>
      <c r="D10" s="57"/>
      <c r="E10" s="63"/>
      <c r="F10" s="67"/>
      <c r="G10" s="68"/>
      <c r="H10" s="88"/>
      <c r="I10" s="71"/>
      <c r="J10"/>
    </row>
    <row r="11" spans="2:10" s="3" customFormat="1" ht="20.100000000000001" customHeight="1">
      <c r="B11" s="61" t="s">
        <v>131</v>
      </c>
      <c r="C11" s="62" t="s">
        <v>142</v>
      </c>
      <c r="D11" s="63" t="s">
        <v>153</v>
      </c>
      <c r="E11" s="63">
        <v>8300</v>
      </c>
      <c r="F11" s="67">
        <v>21.5</v>
      </c>
      <c r="G11" s="68">
        <f t="shared" si="0"/>
        <v>178450</v>
      </c>
      <c r="H11" s="88"/>
      <c r="I11" s="71">
        <f t="shared" si="1"/>
        <v>0</v>
      </c>
      <c r="J11"/>
    </row>
    <row r="12" spans="2:10" s="3" customFormat="1" ht="20.100000000000001" customHeight="1">
      <c r="B12" s="61" t="s">
        <v>143</v>
      </c>
      <c r="C12" s="62" t="s">
        <v>307</v>
      </c>
      <c r="D12" s="63" t="s">
        <v>133</v>
      </c>
      <c r="E12" s="63">
        <v>1450</v>
      </c>
      <c r="F12" s="67">
        <v>17.8</v>
      </c>
      <c r="G12" s="68">
        <f t="shared" si="0"/>
        <v>25810</v>
      </c>
      <c r="H12" s="88"/>
      <c r="I12" s="71">
        <f t="shared" si="1"/>
        <v>0</v>
      </c>
      <c r="J12"/>
    </row>
    <row r="13" spans="2:10" s="3" customFormat="1" ht="20.100000000000001" customHeight="1">
      <c r="B13" s="56">
        <v>704</v>
      </c>
      <c r="C13" s="60" t="s">
        <v>144</v>
      </c>
      <c r="D13" s="57"/>
      <c r="E13" s="63"/>
      <c r="F13" s="67"/>
      <c r="G13" s="68"/>
      <c r="H13" s="88"/>
      <c r="I13" s="71"/>
      <c r="J13"/>
    </row>
    <row r="14" spans="2:10" s="3" customFormat="1" ht="20.100000000000001" customHeight="1">
      <c r="B14" s="56" t="s">
        <v>145</v>
      </c>
      <c r="C14" s="60" t="s">
        <v>146</v>
      </c>
      <c r="D14" s="57"/>
      <c r="E14" s="63"/>
      <c r="F14" s="67"/>
      <c r="G14" s="68"/>
      <c r="H14" s="88"/>
      <c r="I14" s="71"/>
      <c r="J14"/>
    </row>
    <row r="15" spans="2:10" s="3" customFormat="1" ht="20.100000000000001" customHeight="1">
      <c r="B15" s="61">
        <v>-1</v>
      </c>
      <c r="C15" s="62" t="s">
        <v>167</v>
      </c>
      <c r="D15" s="63" t="s">
        <v>147</v>
      </c>
      <c r="E15" s="63">
        <v>3</v>
      </c>
      <c r="F15" s="67">
        <v>8331</v>
      </c>
      <c r="G15" s="68">
        <f t="shared" si="0"/>
        <v>24993</v>
      </c>
      <c r="H15" s="88"/>
      <c r="I15" s="71">
        <f t="shared" si="1"/>
        <v>0</v>
      </c>
      <c r="J15"/>
    </row>
    <row r="16" spans="2:10" s="3" customFormat="1" ht="20.100000000000001" customHeight="1">
      <c r="B16" s="61">
        <v>-2</v>
      </c>
      <c r="C16" s="62" t="s">
        <v>156</v>
      </c>
      <c r="D16" s="63" t="s">
        <v>147</v>
      </c>
      <c r="E16" s="63">
        <v>4</v>
      </c>
      <c r="F16" s="67">
        <v>8316</v>
      </c>
      <c r="G16" s="68">
        <f t="shared" si="0"/>
        <v>33264</v>
      </c>
      <c r="H16" s="88"/>
      <c r="I16" s="71">
        <f t="shared" si="1"/>
        <v>0</v>
      </c>
      <c r="J16"/>
    </row>
    <row r="17" spans="2:10" s="3" customFormat="1" ht="20.100000000000001" customHeight="1">
      <c r="B17" s="61">
        <v>-3</v>
      </c>
      <c r="C17" s="62" t="s">
        <v>157</v>
      </c>
      <c r="D17" s="63" t="s">
        <v>147</v>
      </c>
      <c r="E17" s="63">
        <v>5</v>
      </c>
      <c r="F17" s="67">
        <v>605.80999999999995</v>
      </c>
      <c r="G17" s="68">
        <f t="shared" si="0"/>
        <v>3029</v>
      </c>
      <c r="H17" s="88"/>
      <c r="I17" s="71">
        <f t="shared" si="1"/>
        <v>0</v>
      </c>
      <c r="J17"/>
    </row>
    <row r="18" spans="2:10" s="3" customFormat="1" ht="20.100000000000001" customHeight="1">
      <c r="B18" s="61">
        <v>-4</v>
      </c>
      <c r="C18" s="62" t="s">
        <v>158</v>
      </c>
      <c r="D18" s="63" t="s">
        <v>147</v>
      </c>
      <c r="E18" s="63">
        <v>8</v>
      </c>
      <c r="F18" s="67">
        <v>1487.5</v>
      </c>
      <c r="G18" s="68">
        <f t="shared" si="0"/>
        <v>11900</v>
      </c>
      <c r="H18" s="88"/>
      <c r="I18" s="71">
        <f t="shared" si="1"/>
        <v>0</v>
      </c>
      <c r="J18"/>
    </row>
    <row r="19" spans="2:10" s="3" customFormat="1" ht="20.100000000000001" customHeight="1">
      <c r="B19" s="61">
        <v>-5</v>
      </c>
      <c r="C19" s="62" t="s">
        <v>159</v>
      </c>
      <c r="D19" s="63" t="s">
        <v>147</v>
      </c>
      <c r="E19" s="63">
        <v>12</v>
      </c>
      <c r="F19" s="67">
        <v>801.5</v>
      </c>
      <c r="G19" s="68">
        <f t="shared" si="0"/>
        <v>9618</v>
      </c>
      <c r="H19" s="88"/>
      <c r="I19" s="71">
        <f t="shared" si="1"/>
        <v>0</v>
      </c>
      <c r="J19"/>
    </row>
    <row r="20" spans="2:10" s="3" customFormat="1" ht="20.100000000000001" customHeight="1">
      <c r="B20" s="61">
        <v>-6</v>
      </c>
      <c r="C20" s="62" t="s">
        <v>160</v>
      </c>
      <c r="D20" s="63" t="s">
        <v>147</v>
      </c>
      <c r="E20" s="63">
        <v>21</v>
      </c>
      <c r="F20" s="67">
        <v>1636</v>
      </c>
      <c r="G20" s="68">
        <f t="shared" si="0"/>
        <v>34356</v>
      </c>
      <c r="H20" s="88"/>
      <c r="I20" s="71">
        <f t="shared" si="1"/>
        <v>0</v>
      </c>
      <c r="J20"/>
    </row>
    <row r="21" spans="2:10" s="3" customFormat="1" ht="20.100000000000001" customHeight="1">
      <c r="B21" s="61">
        <v>-7</v>
      </c>
      <c r="C21" s="62" t="s">
        <v>161</v>
      </c>
      <c r="D21" s="63" t="s">
        <v>147</v>
      </c>
      <c r="E21" s="63">
        <v>32</v>
      </c>
      <c r="F21" s="67">
        <v>1431</v>
      </c>
      <c r="G21" s="68">
        <f t="shared" si="0"/>
        <v>45792</v>
      </c>
      <c r="H21" s="88"/>
      <c r="I21" s="71">
        <f t="shared" si="1"/>
        <v>0</v>
      </c>
      <c r="J21"/>
    </row>
    <row r="22" spans="2:10" s="3" customFormat="1" ht="20.100000000000001" customHeight="1">
      <c r="B22" s="61">
        <v>-8</v>
      </c>
      <c r="C22" s="62" t="s">
        <v>162</v>
      </c>
      <c r="D22" s="63" t="s">
        <v>147</v>
      </c>
      <c r="E22" s="63">
        <v>22</v>
      </c>
      <c r="F22" s="67">
        <v>442.32</v>
      </c>
      <c r="G22" s="68">
        <f t="shared" si="0"/>
        <v>9731</v>
      </c>
      <c r="H22" s="88"/>
      <c r="I22" s="71">
        <f t="shared" si="1"/>
        <v>0</v>
      </c>
      <c r="J22"/>
    </row>
    <row r="23" spans="2:10" s="3" customFormat="1" ht="20.100000000000001" customHeight="1">
      <c r="B23" s="61">
        <v>-9</v>
      </c>
      <c r="C23" s="62" t="s">
        <v>163</v>
      </c>
      <c r="D23" s="63" t="s">
        <v>147</v>
      </c>
      <c r="E23" s="63">
        <v>14</v>
      </c>
      <c r="F23" s="67">
        <v>2585</v>
      </c>
      <c r="G23" s="68">
        <f t="shared" si="0"/>
        <v>36190</v>
      </c>
      <c r="H23" s="88"/>
      <c r="I23" s="71">
        <f t="shared" si="1"/>
        <v>0</v>
      </c>
      <c r="J23"/>
    </row>
    <row r="24" spans="2:10" s="3" customFormat="1" ht="20.100000000000001" customHeight="1">
      <c r="B24" s="61">
        <v>-10</v>
      </c>
      <c r="C24" s="62" t="s">
        <v>155</v>
      </c>
      <c r="D24" s="63" t="s">
        <v>147</v>
      </c>
      <c r="E24" s="63">
        <v>39</v>
      </c>
      <c r="F24" s="67">
        <v>716</v>
      </c>
      <c r="G24" s="68">
        <f t="shared" si="0"/>
        <v>27924</v>
      </c>
      <c r="H24" s="88"/>
      <c r="I24" s="71">
        <f t="shared" si="1"/>
        <v>0</v>
      </c>
      <c r="J24"/>
    </row>
    <row r="25" spans="2:10" s="3" customFormat="1" ht="20.100000000000001" customHeight="1">
      <c r="B25" s="61">
        <v>-11</v>
      </c>
      <c r="C25" s="62" t="s">
        <v>164</v>
      </c>
      <c r="D25" s="63" t="s">
        <v>147</v>
      </c>
      <c r="E25" s="63">
        <v>81</v>
      </c>
      <c r="F25" s="67">
        <v>559</v>
      </c>
      <c r="G25" s="68">
        <f t="shared" si="0"/>
        <v>45279</v>
      </c>
      <c r="H25" s="88"/>
      <c r="I25" s="71">
        <f t="shared" si="1"/>
        <v>0</v>
      </c>
      <c r="J25"/>
    </row>
    <row r="26" spans="2:10" s="3" customFormat="1" ht="20.100000000000001" customHeight="1">
      <c r="B26" s="61">
        <v>-12</v>
      </c>
      <c r="C26" s="62" t="s">
        <v>165</v>
      </c>
      <c r="D26" s="63" t="s">
        <v>147</v>
      </c>
      <c r="E26" s="63">
        <v>34</v>
      </c>
      <c r="F26" s="67">
        <v>354.1</v>
      </c>
      <c r="G26" s="68">
        <f t="shared" si="0"/>
        <v>12039</v>
      </c>
      <c r="H26" s="88"/>
      <c r="I26" s="71">
        <f t="shared" si="1"/>
        <v>0</v>
      </c>
      <c r="J26"/>
    </row>
    <row r="27" spans="2:10" s="3" customFormat="1" ht="20.100000000000001" customHeight="1">
      <c r="B27" s="61">
        <v>-13</v>
      </c>
      <c r="C27" s="62" t="s">
        <v>166</v>
      </c>
      <c r="D27" s="63" t="s">
        <v>147</v>
      </c>
      <c r="E27" s="63">
        <v>57</v>
      </c>
      <c r="F27" s="67">
        <v>505</v>
      </c>
      <c r="G27" s="68">
        <f t="shared" si="0"/>
        <v>28785</v>
      </c>
      <c r="H27" s="88"/>
      <c r="I27" s="71">
        <f t="shared" si="1"/>
        <v>0</v>
      </c>
      <c r="J27"/>
    </row>
    <row r="28" spans="2:10" s="3" customFormat="1" ht="20.100000000000001" customHeight="1">
      <c r="B28" s="56" t="s">
        <v>148</v>
      </c>
      <c r="C28" s="60" t="s">
        <v>149</v>
      </c>
      <c r="D28" s="57"/>
      <c r="E28" s="63"/>
      <c r="F28" s="67"/>
      <c r="G28" s="68"/>
      <c r="H28" s="88"/>
      <c r="I28" s="71"/>
      <c r="J28"/>
    </row>
    <row r="29" spans="2:10" s="3" customFormat="1" ht="20.100000000000001" customHeight="1">
      <c r="B29" s="61">
        <v>-1</v>
      </c>
      <c r="C29" s="62" t="s">
        <v>171</v>
      </c>
      <c r="D29" s="63" t="s">
        <v>147</v>
      </c>
      <c r="E29" s="63">
        <v>68</v>
      </c>
      <c r="F29" s="67">
        <v>265.45999999999998</v>
      </c>
      <c r="G29" s="68">
        <f t="shared" si="0"/>
        <v>18051</v>
      </c>
      <c r="H29" s="88"/>
      <c r="I29" s="71">
        <f t="shared" si="1"/>
        <v>0</v>
      </c>
      <c r="J29"/>
    </row>
    <row r="30" spans="2:10" s="3" customFormat="1" ht="20.100000000000001" customHeight="1">
      <c r="B30" s="61">
        <v>-2</v>
      </c>
      <c r="C30" s="62" t="s">
        <v>172</v>
      </c>
      <c r="D30" s="63" t="s">
        <v>147</v>
      </c>
      <c r="E30" s="63">
        <v>59</v>
      </c>
      <c r="F30" s="67">
        <v>230.86</v>
      </c>
      <c r="G30" s="68">
        <f t="shared" si="0"/>
        <v>13621</v>
      </c>
      <c r="H30" s="88"/>
      <c r="I30" s="71">
        <f t="shared" si="1"/>
        <v>0</v>
      </c>
      <c r="J30"/>
    </row>
    <row r="31" spans="2:10" s="3" customFormat="1" ht="20.100000000000001" customHeight="1">
      <c r="B31" s="61">
        <v>-3</v>
      </c>
      <c r="C31" s="62" t="s">
        <v>173</v>
      </c>
      <c r="D31" s="63" t="s">
        <v>147</v>
      </c>
      <c r="E31" s="63">
        <v>69</v>
      </c>
      <c r="F31" s="67">
        <v>276.44</v>
      </c>
      <c r="G31" s="68">
        <f t="shared" si="0"/>
        <v>19074</v>
      </c>
      <c r="H31" s="88"/>
      <c r="I31" s="71">
        <f t="shared" si="1"/>
        <v>0</v>
      </c>
      <c r="J31"/>
    </row>
    <row r="32" spans="2:10" s="3" customFormat="1" ht="20.100000000000001" customHeight="1">
      <c r="B32" s="61">
        <v>-4</v>
      </c>
      <c r="C32" s="62" t="s">
        <v>174</v>
      </c>
      <c r="D32" s="63" t="s">
        <v>147</v>
      </c>
      <c r="E32" s="63">
        <v>72</v>
      </c>
      <c r="F32" s="67">
        <v>187.51</v>
      </c>
      <c r="G32" s="68">
        <f t="shared" si="0"/>
        <v>13501</v>
      </c>
      <c r="H32" s="88"/>
      <c r="I32" s="71">
        <f t="shared" si="1"/>
        <v>0</v>
      </c>
      <c r="J32"/>
    </row>
    <row r="33" spans="2:10" s="3" customFormat="1" ht="20.100000000000001" customHeight="1">
      <c r="B33" s="61">
        <v>-5</v>
      </c>
      <c r="C33" s="62" t="s">
        <v>168</v>
      </c>
      <c r="D33" s="63" t="s">
        <v>147</v>
      </c>
      <c r="E33" s="63">
        <v>118</v>
      </c>
      <c r="F33" s="67">
        <v>148</v>
      </c>
      <c r="G33" s="68">
        <f t="shared" si="0"/>
        <v>17464</v>
      </c>
      <c r="H33" s="88"/>
      <c r="I33" s="71">
        <f t="shared" si="1"/>
        <v>0</v>
      </c>
      <c r="J33"/>
    </row>
    <row r="34" spans="2:10" s="3" customFormat="1" ht="20.100000000000001" customHeight="1">
      <c r="B34" s="61">
        <v>-6</v>
      </c>
      <c r="C34" s="62" t="s">
        <v>169</v>
      </c>
      <c r="D34" s="63" t="s">
        <v>147</v>
      </c>
      <c r="E34" s="63">
        <v>36</v>
      </c>
      <c r="F34" s="67">
        <v>184</v>
      </c>
      <c r="G34" s="68">
        <f t="shared" si="0"/>
        <v>6624</v>
      </c>
      <c r="H34" s="88"/>
      <c r="I34" s="71">
        <f t="shared" si="1"/>
        <v>0</v>
      </c>
      <c r="J34"/>
    </row>
    <row r="35" spans="2:10" s="3" customFormat="1" ht="20.100000000000001" customHeight="1">
      <c r="B35" s="61">
        <v>-7</v>
      </c>
      <c r="C35" s="62" t="s">
        <v>294</v>
      </c>
      <c r="D35" s="63" t="s">
        <v>147</v>
      </c>
      <c r="E35" s="63">
        <v>77</v>
      </c>
      <c r="F35" s="67">
        <v>336</v>
      </c>
      <c r="G35" s="68">
        <f t="shared" si="0"/>
        <v>25872</v>
      </c>
      <c r="H35" s="88"/>
      <c r="I35" s="71">
        <f t="shared" si="1"/>
        <v>0</v>
      </c>
      <c r="J35"/>
    </row>
    <row r="36" spans="2:10" s="3" customFormat="1" ht="20.100000000000001" customHeight="1">
      <c r="B36" s="61">
        <v>-8</v>
      </c>
      <c r="C36" s="62" t="s">
        <v>170</v>
      </c>
      <c r="D36" s="63" t="s">
        <v>147</v>
      </c>
      <c r="E36" s="63">
        <v>62</v>
      </c>
      <c r="F36" s="67">
        <v>220</v>
      </c>
      <c r="G36" s="68">
        <f t="shared" si="0"/>
        <v>13640</v>
      </c>
      <c r="H36" s="88"/>
      <c r="I36" s="71">
        <f t="shared" si="1"/>
        <v>0</v>
      </c>
      <c r="J36"/>
    </row>
    <row r="37" spans="2:10" s="3" customFormat="1" ht="20.100000000000001" customHeight="1">
      <c r="B37" s="75" t="s">
        <v>181</v>
      </c>
      <c r="C37" s="76" t="s">
        <v>183</v>
      </c>
      <c r="D37" s="63"/>
      <c r="E37" s="63"/>
      <c r="F37" s="67"/>
      <c r="G37" s="68"/>
      <c r="H37" s="88"/>
      <c r="I37" s="71"/>
      <c r="J37"/>
    </row>
    <row r="38" spans="2:10" s="3" customFormat="1" ht="20.100000000000001" customHeight="1">
      <c r="B38" s="61">
        <v>-1</v>
      </c>
      <c r="C38" s="62" t="s">
        <v>25</v>
      </c>
      <c r="D38" s="63" t="s">
        <v>151</v>
      </c>
      <c r="E38" s="63">
        <v>101</v>
      </c>
      <c r="F38" s="67">
        <v>93.2</v>
      </c>
      <c r="G38" s="68">
        <f t="shared" si="0"/>
        <v>9413</v>
      </c>
      <c r="H38" s="88"/>
      <c r="I38" s="71">
        <f t="shared" si="1"/>
        <v>0</v>
      </c>
      <c r="J38"/>
    </row>
    <row r="39" spans="2:10" s="3" customFormat="1" ht="20.100000000000001" customHeight="1">
      <c r="B39" s="61">
        <v>-2</v>
      </c>
      <c r="C39" s="62" t="s">
        <v>185</v>
      </c>
      <c r="D39" s="63" t="s">
        <v>151</v>
      </c>
      <c r="E39" s="63">
        <v>306</v>
      </c>
      <c r="F39" s="67">
        <v>82</v>
      </c>
      <c r="G39" s="68">
        <f t="shared" si="0"/>
        <v>25092</v>
      </c>
      <c r="H39" s="88"/>
      <c r="I39" s="71">
        <f t="shared" si="1"/>
        <v>0</v>
      </c>
      <c r="J39"/>
    </row>
    <row r="40" spans="2:10" s="3" customFormat="1" ht="20.100000000000001" customHeight="1">
      <c r="B40" s="61">
        <v>-3</v>
      </c>
      <c r="C40" s="62" t="s">
        <v>186</v>
      </c>
      <c r="D40" s="63" t="s">
        <v>151</v>
      </c>
      <c r="E40" s="63">
        <v>74</v>
      </c>
      <c r="F40" s="67">
        <v>70</v>
      </c>
      <c r="G40" s="68">
        <f t="shared" si="0"/>
        <v>5180</v>
      </c>
      <c r="H40" s="88"/>
      <c r="I40" s="71">
        <f t="shared" si="1"/>
        <v>0</v>
      </c>
      <c r="J40"/>
    </row>
    <row r="41" spans="2:10" s="3" customFormat="1" ht="20.100000000000001" customHeight="1">
      <c r="B41" s="61">
        <v>-4</v>
      </c>
      <c r="C41" s="62" t="s">
        <v>187</v>
      </c>
      <c r="D41" s="63" t="s">
        <v>151</v>
      </c>
      <c r="E41" s="63">
        <v>104</v>
      </c>
      <c r="F41" s="67">
        <v>77.8</v>
      </c>
      <c r="G41" s="68">
        <f t="shared" si="0"/>
        <v>8091</v>
      </c>
      <c r="H41" s="88"/>
      <c r="I41" s="71">
        <f t="shared" si="1"/>
        <v>0</v>
      </c>
      <c r="J41"/>
    </row>
    <row r="42" spans="2:10" s="3" customFormat="1" ht="20.100000000000001" customHeight="1">
      <c r="B42" s="61">
        <v>-5</v>
      </c>
      <c r="C42" s="62" t="s">
        <v>188</v>
      </c>
      <c r="D42" s="63" t="s">
        <v>151</v>
      </c>
      <c r="E42" s="63">
        <v>613</v>
      </c>
      <c r="F42" s="67">
        <v>98.6</v>
      </c>
      <c r="G42" s="68">
        <f t="shared" si="0"/>
        <v>60442</v>
      </c>
      <c r="H42" s="88"/>
      <c r="I42" s="71">
        <f t="shared" si="1"/>
        <v>0</v>
      </c>
      <c r="J42"/>
    </row>
    <row r="43" spans="2:10" s="3" customFormat="1" ht="20.100000000000001" customHeight="1">
      <c r="B43" s="61">
        <v>-6</v>
      </c>
      <c r="C43" s="62" t="s">
        <v>189</v>
      </c>
      <c r="D43" s="63" t="s">
        <v>151</v>
      </c>
      <c r="E43" s="63">
        <v>244</v>
      </c>
      <c r="F43" s="67">
        <v>69.3</v>
      </c>
      <c r="G43" s="68">
        <f t="shared" si="0"/>
        <v>16909</v>
      </c>
      <c r="H43" s="88"/>
      <c r="I43" s="71">
        <f t="shared" si="1"/>
        <v>0</v>
      </c>
      <c r="J43"/>
    </row>
    <row r="44" spans="2:10" s="3" customFormat="1" ht="20.100000000000001" customHeight="1">
      <c r="B44" s="61">
        <v>-7</v>
      </c>
      <c r="C44" s="62" t="s">
        <v>190</v>
      </c>
      <c r="D44" s="63" t="s">
        <v>151</v>
      </c>
      <c r="E44" s="63">
        <v>129</v>
      </c>
      <c r="F44" s="67">
        <v>56.6</v>
      </c>
      <c r="G44" s="68">
        <f t="shared" si="0"/>
        <v>7301</v>
      </c>
      <c r="H44" s="88"/>
      <c r="I44" s="71">
        <f t="shared" si="1"/>
        <v>0</v>
      </c>
      <c r="J44"/>
    </row>
    <row r="45" spans="2:10" s="3" customFormat="1" ht="20.100000000000001" customHeight="1">
      <c r="B45" s="61">
        <v>-8</v>
      </c>
      <c r="C45" s="62" t="s">
        <v>184</v>
      </c>
      <c r="D45" s="63" t="s">
        <v>151</v>
      </c>
      <c r="E45" s="63">
        <v>883</v>
      </c>
      <c r="F45" s="67">
        <v>84.2</v>
      </c>
      <c r="G45" s="68">
        <f t="shared" si="0"/>
        <v>74349</v>
      </c>
      <c r="H45" s="88"/>
      <c r="I45" s="71">
        <f t="shared" si="1"/>
        <v>0</v>
      </c>
      <c r="J45"/>
    </row>
    <row r="46" spans="2:10" s="3" customFormat="1" ht="20.100000000000001" customHeight="1">
      <c r="B46" s="75" t="s">
        <v>150</v>
      </c>
      <c r="C46" s="76" t="s">
        <v>182</v>
      </c>
      <c r="D46" s="63"/>
      <c r="E46" s="63"/>
      <c r="F46" s="67"/>
      <c r="G46" s="68"/>
      <c r="H46" s="88"/>
      <c r="I46" s="71"/>
      <c r="J46"/>
    </row>
    <row r="47" spans="2:10" s="3" customFormat="1" ht="20.100000000000001" customHeight="1">
      <c r="B47" s="61">
        <v>-1</v>
      </c>
      <c r="C47" s="62" t="s">
        <v>175</v>
      </c>
      <c r="D47" s="63" t="s">
        <v>41</v>
      </c>
      <c r="E47" s="63">
        <v>748</v>
      </c>
      <c r="F47" s="67">
        <v>38.159999999999997</v>
      </c>
      <c r="G47" s="68">
        <f t="shared" si="0"/>
        <v>28544</v>
      </c>
      <c r="H47" s="88"/>
      <c r="I47" s="71">
        <f t="shared" si="1"/>
        <v>0</v>
      </c>
      <c r="J47"/>
    </row>
    <row r="48" spans="2:10" s="3" customFormat="1" ht="20.100000000000001" customHeight="1">
      <c r="B48" s="61">
        <v>-2</v>
      </c>
      <c r="C48" s="62" t="s">
        <v>176</v>
      </c>
      <c r="D48" s="63" t="s">
        <v>41</v>
      </c>
      <c r="E48" s="63">
        <v>2016</v>
      </c>
      <c r="F48" s="67">
        <v>25.3</v>
      </c>
      <c r="G48" s="68">
        <f t="shared" si="0"/>
        <v>51005</v>
      </c>
      <c r="H48" s="88"/>
      <c r="I48" s="71">
        <f t="shared" si="1"/>
        <v>0</v>
      </c>
      <c r="J48"/>
    </row>
    <row r="49" spans="2:10" s="3" customFormat="1" ht="20.100000000000001" customHeight="1">
      <c r="B49" s="61">
        <v>-3</v>
      </c>
      <c r="C49" s="62" t="s">
        <v>177</v>
      </c>
      <c r="D49" s="63" t="s">
        <v>41</v>
      </c>
      <c r="E49" s="63">
        <v>1268</v>
      </c>
      <c r="F49" s="67">
        <v>16.3</v>
      </c>
      <c r="G49" s="68">
        <f t="shared" si="0"/>
        <v>20668</v>
      </c>
      <c r="H49" s="88"/>
      <c r="I49" s="71">
        <f t="shared" si="1"/>
        <v>0</v>
      </c>
      <c r="J49"/>
    </row>
    <row r="50" spans="2:10" s="3" customFormat="1" ht="20.100000000000001" customHeight="1">
      <c r="B50" s="61">
        <v>-4</v>
      </c>
      <c r="C50" s="62" t="s">
        <v>178</v>
      </c>
      <c r="D50" s="63" t="s">
        <v>41</v>
      </c>
      <c r="E50" s="63">
        <v>1725</v>
      </c>
      <c r="F50" s="67">
        <v>15.78</v>
      </c>
      <c r="G50" s="68">
        <f t="shared" si="0"/>
        <v>27221</v>
      </c>
      <c r="H50" s="88"/>
      <c r="I50" s="71">
        <f t="shared" si="1"/>
        <v>0</v>
      </c>
      <c r="J50"/>
    </row>
    <row r="51" spans="2:10" s="3" customFormat="1" ht="20.100000000000001" customHeight="1">
      <c r="B51" s="61">
        <v>-5</v>
      </c>
      <c r="C51" s="62" t="s">
        <v>179</v>
      </c>
      <c r="D51" s="63" t="s">
        <v>41</v>
      </c>
      <c r="E51" s="63">
        <v>748</v>
      </c>
      <c r="F51" s="67">
        <v>25.02</v>
      </c>
      <c r="G51" s="68">
        <f t="shared" si="0"/>
        <v>18715</v>
      </c>
      <c r="H51" s="88"/>
      <c r="I51" s="71">
        <f t="shared" si="1"/>
        <v>0</v>
      </c>
      <c r="J51"/>
    </row>
    <row r="52" spans="2:10" s="3" customFormat="1" ht="20.100000000000001" customHeight="1">
      <c r="B52" s="61">
        <v>-6</v>
      </c>
      <c r="C52" s="62" t="s">
        <v>180</v>
      </c>
      <c r="D52" s="63" t="s">
        <v>41</v>
      </c>
      <c r="E52" s="63">
        <v>33500</v>
      </c>
      <c r="F52" s="67">
        <v>5.2</v>
      </c>
      <c r="G52" s="68">
        <f t="shared" si="0"/>
        <v>174200</v>
      </c>
      <c r="H52" s="88"/>
      <c r="I52" s="71">
        <f t="shared" si="1"/>
        <v>0</v>
      </c>
      <c r="J52"/>
    </row>
    <row r="53" spans="2:10" s="3" customFormat="1" ht="20.100000000000001" customHeight="1">
      <c r="B53" s="75" t="s">
        <v>195</v>
      </c>
      <c r="C53" s="76" t="s">
        <v>196</v>
      </c>
      <c r="D53" s="63"/>
      <c r="E53" s="63"/>
      <c r="F53" s="67"/>
      <c r="G53" s="68"/>
      <c r="H53" s="88"/>
      <c r="I53" s="71"/>
      <c r="J53"/>
    </row>
    <row r="54" spans="2:10" s="3" customFormat="1" ht="20.100000000000001" customHeight="1">
      <c r="B54" s="61">
        <v>-1</v>
      </c>
      <c r="C54" s="76" t="s">
        <v>226</v>
      </c>
      <c r="D54" s="63" t="s">
        <v>136</v>
      </c>
      <c r="E54" s="63">
        <v>6</v>
      </c>
      <c r="F54" s="67">
        <v>163.13</v>
      </c>
      <c r="G54" s="68">
        <f t="shared" si="0"/>
        <v>979</v>
      </c>
      <c r="H54" s="88"/>
      <c r="I54" s="71">
        <f t="shared" si="1"/>
        <v>0</v>
      </c>
      <c r="J54"/>
    </row>
    <row r="55" spans="2:10" s="3" customFormat="1" ht="20.100000000000001" customHeight="1">
      <c r="B55" s="61">
        <v>-2</v>
      </c>
      <c r="C55" s="76" t="s">
        <v>227</v>
      </c>
      <c r="D55" s="63" t="s">
        <v>136</v>
      </c>
      <c r="E55" s="63">
        <v>13</v>
      </c>
      <c r="F55" s="67">
        <v>2103.48</v>
      </c>
      <c r="G55" s="68">
        <f t="shared" si="0"/>
        <v>27345</v>
      </c>
      <c r="H55" s="88"/>
      <c r="I55" s="71">
        <f t="shared" si="1"/>
        <v>0</v>
      </c>
      <c r="J55"/>
    </row>
    <row r="56" spans="2:10" s="3" customFormat="1" ht="20.100000000000001" customHeight="1">
      <c r="B56" s="61">
        <v>-3</v>
      </c>
      <c r="C56" s="76" t="s">
        <v>228</v>
      </c>
      <c r="D56" s="63" t="s">
        <v>136</v>
      </c>
      <c r="E56" s="63">
        <v>26</v>
      </c>
      <c r="F56" s="67">
        <v>738.06</v>
      </c>
      <c r="G56" s="68">
        <f t="shared" si="0"/>
        <v>19190</v>
      </c>
      <c r="H56" s="88"/>
      <c r="I56" s="71">
        <f t="shared" si="1"/>
        <v>0</v>
      </c>
      <c r="J56"/>
    </row>
    <row r="57" spans="2:10" s="3" customFormat="1" ht="20.100000000000001" customHeight="1">
      <c r="B57" s="61">
        <v>-4</v>
      </c>
      <c r="C57" s="76" t="s">
        <v>229</v>
      </c>
      <c r="D57" s="63" t="s">
        <v>136</v>
      </c>
      <c r="E57" s="63">
        <v>4</v>
      </c>
      <c r="F57" s="67">
        <v>9576.91</v>
      </c>
      <c r="G57" s="68">
        <f t="shared" si="0"/>
        <v>38308</v>
      </c>
      <c r="H57" s="88"/>
      <c r="I57" s="71">
        <f t="shared" si="1"/>
        <v>0</v>
      </c>
      <c r="J57"/>
    </row>
    <row r="58" spans="2:10" s="3" customFormat="1" ht="20.100000000000001" customHeight="1">
      <c r="B58" s="75">
        <v>705</v>
      </c>
      <c r="C58" s="76" t="s">
        <v>246</v>
      </c>
      <c r="D58" s="63"/>
      <c r="E58" s="63"/>
      <c r="F58" s="67"/>
      <c r="G58" s="68"/>
      <c r="H58" s="88"/>
      <c r="I58" s="71"/>
      <c r="J58"/>
    </row>
    <row r="59" spans="2:10" s="3" customFormat="1" ht="20.100000000000001" customHeight="1">
      <c r="B59" s="75" t="s">
        <v>266</v>
      </c>
      <c r="C59" s="76" t="s">
        <v>247</v>
      </c>
      <c r="D59" s="63" t="s">
        <v>10</v>
      </c>
      <c r="E59" s="63"/>
      <c r="F59" s="67"/>
      <c r="G59" s="68"/>
      <c r="H59" s="88"/>
      <c r="I59" s="71"/>
      <c r="J59"/>
    </row>
    <row r="60" spans="2:10" s="3" customFormat="1" ht="20.100000000000001" customHeight="1">
      <c r="B60" s="75">
        <v>-1</v>
      </c>
      <c r="C60" s="76" t="s">
        <v>248</v>
      </c>
      <c r="D60" s="63" t="s">
        <v>151</v>
      </c>
      <c r="E60" s="63">
        <v>55.72</v>
      </c>
      <c r="F60" s="67">
        <v>385</v>
      </c>
      <c r="G60" s="68">
        <f t="shared" si="0"/>
        <v>21452</v>
      </c>
      <c r="H60" s="88"/>
      <c r="I60" s="71">
        <f t="shared" si="1"/>
        <v>0</v>
      </c>
      <c r="J60"/>
    </row>
    <row r="61" spans="2:10" s="3" customFormat="1" ht="20.100000000000001" customHeight="1">
      <c r="B61" s="75">
        <v>-2</v>
      </c>
      <c r="C61" s="76" t="s">
        <v>249</v>
      </c>
      <c r="D61" s="63" t="s">
        <v>133</v>
      </c>
      <c r="E61" s="63">
        <v>690</v>
      </c>
      <c r="F61" s="67">
        <v>63.77</v>
      </c>
      <c r="G61" s="68">
        <f t="shared" si="0"/>
        <v>44001</v>
      </c>
      <c r="H61" s="88"/>
      <c r="I61" s="71">
        <f t="shared" si="1"/>
        <v>0</v>
      </c>
      <c r="J61"/>
    </row>
    <row r="62" spans="2:10" s="3" customFormat="1" ht="20.100000000000001" customHeight="1">
      <c r="B62" s="75">
        <v>-3</v>
      </c>
      <c r="C62" s="76" t="s">
        <v>250</v>
      </c>
      <c r="D62" s="63" t="s">
        <v>151</v>
      </c>
      <c r="E62" s="63">
        <v>156.26</v>
      </c>
      <c r="F62" s="67">
        <v>469.2</v>
      </c>
      <c r="G62" s="68">
        <f t="shared" si="0"/>
        <v>73317</v>
      </c>
      <c r="H62" s="88"/>
      <c r="I62" s="71">
        <f t="shared" si="1"/>
        <v>0</v>
      </c>
      <c r="J62"/>
    </row>
    <row r="63" spans="2:10" s="3" customFormat="1" ht="20.100000000000001" customHeight="1">
      <c r="B63" s="75">
        <v>-4</v>
      </c>
      <c r="C63" s="76" t="s">
        <v>250</v>
      </c>
      <c r="D63" s="63" t="s">
        <v>151</v>
      </c>
      <c r="E63" s="63">
        <v>38.94</v>
      </c>
      <c r="F63" s="67">
        <v>122.8</v>
      </c>
      <c r="G63" s="68">
        <f t="shared" si="0"/>
        <v>4782</v>
      </c>
      <c r="H63" s="88"/>
      <c r="I63" s="71">
        <f t="shared" si="1"/>
        <v>0</v>
      </c>
      <c r="J63"/>
    </row>
    <row r="64" spans="2:10" s="3" customFormat="1" ht="20.100000000000001" customHeight="1">
      <c r="B64" s="75" t="s">
        <v>267</v>
      </c>
      <c r="C64" s="76" t="s">
        <v>251</v>
      </c>
      <c r="D64" s="63" t="s">
        <v>10</v>
      </c>
      <c r="E64" s="63"/>
      <c r="F64" s="67"/>
      <c r="G64" s="68"/>
      <c r="H64" s="88"/>
      <c r="I64" s="71"/>
      <c r="J64"/>
    </row>
    <row r="65" spans="2:10" s="3" customFormat="1" ht="20.100000000000001" customHeight="1">
      <c r="B65" s="75">
        <v>-1</v>
      </c>
      <c r="C65" s="76" t="s">
        <v>132</v>
      </c>
      <c r="D65" s="63" t="s">
        <v>152</v>
      </c>
      <c r="E65" s="63">
        <v>20.2</v>
      </c>
      <c r="F65" s="67">
        <v>228.4</v>
      </c>
      <c r="G65" s="68">
        <f t="shared" si="0"/>
        <v>4614</v>
      </c>
      <c r="H65" s="88"/>
      <c r="I65" s="71">
        <f t="shared" si="1"/>
        <v>0</v>
      </c>
      <c r="J65"/>
    </row>
    <row r="66" spans="2:10" s="3" customFormat="1" ht="20.100000000000001" customHeight="1">
      <c r="B66" s="75">
        <v>-2</v>
      </c>
      <c r="C66" s="76" t="s">
        <v>132</v>
      </c>
      <c r="D66" s="63" t="s">
        <v>152</v>
      </c>
      <c r="E66" s="63">
        <v>12.58</v>
      </c>
      <c r="F66" s="67">
        <v>545.55999999999995</v>
      </c>
      <c r="G66" s="68">
        <f t="shared" si="0"/>
        <v>6863</v>
      </c>
      <c r="H66" s="88"/>
      <c r="I66" s="71">
        <f t="shared" si="1"/>
        <v>0</v>
      </c>
      <c r="J66"/>
    </row>
    <row r="67" spans="2:10" s="3" customFormat="1" ht="20.100000000000001" customHeight="1">
      <c r="B67" s="75">
        <v>-3</v>
      </c>
      <c r="C67" s="76" t="s">
        <v>252</v>
      </c>
      <c r="D67" s="63" t="s">
        <v>152</v>
      </c>
      <c r="E67" s="63">
        <v>0.86</v>
      </c>
      <c r="F67" s="67">
        <v>1520.5</v>
      </c>
      <c r="G67" s="68">
        <f t="shared" si="0"/>
        <v>1308</v>
      </c>
      <c r="H67" s="88"/>
      <c r="I67" s="71">
        <f t="shared" si="1"/>
        <v>0</v>
      </c>
      <c r="J67"/>
    </row>
    <row r="68" spans="2:10" s="3" customFormat="1" ht="20.100000000000001" customHeight="1">
      <c r="B68" s="75">
        <v>-4</v>
      </c>
      <c r="C68" s="76" t="s">
        <v>252</v>
      </c>
      <c r="D68" s="63" t="s">
        <v>152</v>
      </c>
      <c r="E68" s="63">
        <v>7.26</v>
      </c>
      <c r="F68" s="67">
        <v>1159</v>
      </c>
      <c r="G68" s="68">
        <f t="shared" si="0"/>
        <v>8414</v>
      </c>
      <c r="H68" s="88"/>
      <c r="I68" s="71">
        <f t="shared" si="1"/>
        <v>0</v>
      </c>
      <c r="J68"/>
    </row>
    <row r="69" spans="2:10" s="3" customFormat="1" ht="20.100000000000001" customHeight="1">
      <c r="B69" s="75">
        <v>-5</v>
      </c>
      <c r="C69" s="76" t="s">
        <v>253</v>
      </c>
      <c r="D69" s="63" t="s">
        <v>152</v>
      </c>
      <c r="E69" s="63">
        <v>11.18</v>
      </c>
      <c r="F69" s="67">
        <v>1294.5999999999999</v>
      </c>
      <c r="G69" s="68">
        <f t="shared" si="0"/>
        <v>14474</v>
      </c>
      <c r="H69" s="88"/>
      <c r="I69" s="71">
        <f t="shared" si="1"/>
        <v>0</v>
      </c>
      <c r="J69"/>
    </row>
    <row r="70" spans="2:10" s="3" customFormat="1" ht="20.100000000000001" customHeight="1">
      <c r="B70" s="75">
        <v>-6</v>
      </c>
      <c r="C70" s="76" t="s">
        <v>254</v>
      </c>
      <c r="D70" s="63" t="s">
        <v>134</v>
      </c>
      <c r="E70" s="63">
        <v>1.524</v>
      </c>
      <c r="F70" s="67">
        <v>6288.8</v>
      </c>
      <c r="G70" s="68">
        <f t="shared" si="0"/>
        <v>9584</v>
      </c>
      <c r="H70" s="88"/>
      <c r="I70" s="71">
        <f t="shared" si="1"/>
        <v>0</v>
      </c>
      <c r="J70"/>
    </row>
    <row r="71" spans="2:10" s="3" customFormat="1" ht="20.100000000000001" customHeight="1">
      <c r="B71" s="75">
        <v>-7</v>
      </c>
      <c r="C71" s="76" t="s">
        <v>255</v>
      </c>
      <c r="D71" s="63" t="s">
        <v>151</v>
      </c>
      <c r="E71" s="63">
        <v>129.24</v>
      </c>
      <c r="F71" s="67">
        <v>29.79</v>
      </c>
      <c r="G71" s="68">
        <f t="shared" si="0"/>
        <v>3850</v>
      </c>
      <c r="H71" s="88"/>
      <c r="I71" s="71">
        <f t="shared" si="1"/>
        <v>0</v>
      </c>
      <c r="J71"/>
    </row>
    <row r="72" spans="2:10" s="3" customFormat="1" ht="20.100000000000001" customHeight="1">
      <c r="B72" s="75">
        <v>-8</v>
      </c>
      <c r="C72" s="76" t="s">
        <v>256</v>
      </c>
      <c r="D72" s="63" t="s">
        <v>151</v>
      </c>
      <c r="E72" s="63">
        <v>96.68</v>
      </c>
      <c r="F72" s="67">
        <v>30.97</v>
      </c>
      <c r="G72" s="68">
        <f t="shared" ref="G72:G83" si="2">ROUND(E72*F72,0)</f>
        <v>2994</v>
      </c>
      <c r="H72" s="88"/>
      <c r="I72" s="71">
        <f t="shared" ref="I72:I83" si="3">ROUND(H72*E72,0)</f>
        <v>0</v>
      </c>
      <c r="J72"/>
    </row>
    <row r="73" spans="2:10" s="3" customFormat="1" ht="20.100000000000001" customHeight="1">
      <c r="B73" s="75">
        <v>-9</v>
      </c>
      <c r="C73" s="76" t="s">
        <v>257</v>
      </c>
      <c r="D73" s="63" t="s">
        <v>151</v>
      </c>
      <c r="E73" s="63">
        <v>258.48</v>
      </c>
      <c r="F73" s="67">
        <v>22</v>
      </c>
      <c r="G73" s="68">
        <f t="shared" si="2"/>
        <v>5687</v>
      </c>
      <c r="H73" s="88"/>
      <c r="I73" s="71">
        <f t="shared" si="3"/>
        <v>0</v>
      </c>
      <c r="J73"/>
    </row>
    <row r="74" spans="2:10" s="3" customFormat="1" ht="20.100000000000001" customHeight="1">
      <c r="B74" s="75">
        <v>-10</v>
      </c>
      <c r="C74" s="76" t="s">
        <v>258</v>
      </c>
      <c r="D74" s="63" t="s">
        <v>151</v>
      </c>
      <c r="E74" s="63">
        <v>96.68</v>
      </c>
      <c r="F74" s="67">
        <v>24.3</v>
      </c>
      <c r="G74" s="68">
        <f t="shared" si="2"/>
        <v>2349</v>
      </c>
      <c r="H74" s="88"/>
      <c r="I74" s="71">
        <f t="shared" si="3"/>
        <v>0</v>
      </c>
      <c r="J74"/>
    </row>
    <row r="75" spans="2:10" s="3" customFormat="1" ht="20.100000000000001" customHeight="1">
      <c r="B75" s="75">
        <v>-11</v>
      </c>
      <c r="C75" s="76" t="s">
        <v>259</v>
      </c>
      <c r="D75" s="63" t="s">
        <v>151</v>
      </c>
      <c r="E75" s="63">
        <v>17.52</v>
      </c>
      <c r="F75" s="67">
        <v>197.4</v>
      </c>
      <c r="G75" s="68">
        <f t="shared" si="2"/>
        <v>3458</v>
      </c>
      <c r="H75" s="88"/>
      <c r="I75" s="71">
        <f t="shared" si="3"/>
        <v>0</v>
      </c>
      <c r="J75"/>
    </row>
    <row r="76" spans="2:10" s="3" customFormat="1" ht="20.100000000000001" customHeight="1">
      <c r="B76" s="75">
        <v>-12</v>
      </c>
      <c r="C76" s="76" t="s">
        <v>260</v>
      </c>
      <c r="D76" s="63" t="s">
        <v>151</v>
      </c>
      <c r="E76" s="63">
        <v>111.72</v>
      </c>
      <c r="F76" s="67">
        <v>154.4</v>
      </c>
      <c r="G76" s="68">
        <f t="shared" si="2"/>
        <v>17250</v>
      </c>
      <c r="H76" s="88"/>
      <c r="I76" s="71">
        <f t="shared" si="3"/>
        <v>0</v>
      </c>
      <c r="J76"/>
    </row>
    <row r="77" spans="2:10" s="3" customFormat="1" ht="20.100000000000001" customHeight="1">
      <c r="B77" s="75">
        <v>-13</v>
      </c>
      <c r="C77" s="76" t="s">
        <v>261</v>
      </c>
      <c r="D77" s="63" t="s">
        <v>151</v>
      </c>
      <c r="E77" s="63">
        <v>143.16</v>
      </c>
      <c r="F77" s="67">
        <v>193.4</v>
      </c>
      <c r="G77" s="68">
        <f t="shared" si="2"/>
        <v>27687</v>
      </c>
      <c r="H77" s="88"/>
      <c r="I77" s="71">
        <f t="shared" si="3"/>
        <v>0</v>
      </c>
      <c r="J77"/>
    </row>
    <row r="78" spans="2:10" s="3" customFormat="1" ht="20.100000000000001" customHeight="1">
      <c r="B78" s="75" t="s">
        <v>268</v>
      </c>
      <c r="C78" s="76" t="s">
        <v>262</v>
      </c>
      <c r="D78" s="63" t="s">
        <v>10</v>
      </c>
      <c r="E78" s="63"/>
      <c r="F78" s="67"/>
      <c r="G78" s="68"/>
      <c r="H78" s="88"/>
      <c r="I78" s="71"/>
      <c r="J78"/>
    </row>
    <row r="79" spans="2:10" s="3" customFormat="1" ht="20.100000000000001" customHeight="1">
      <c r="B79" s="75">
        <v>-1</v>
      </c>
      <c r="C79" s="76" t="s">
        <v>263</v>
      </c>
      <c r="D79" s="63" t="s">
        <v>152</v>
      </c>
      <c r="E79" s="63">
        <v>1.24</v>
      </c>
      <c r="F79" s="67">
        <v>730</v>
      </c>
      <c r="G79" s="68">
        <f t="shared" si="2"/>
        <v>905</v>
      </c>
      <c r="H79" s="88"/>
      <c r="I79" s="71">
        <f t="shared" si="3"/>
        <v>0</v>
      </c>
      <c r="J79"/>
    </row>
    <row r="80" spans="2:10" s="3" customFormat="1" ht="20.100000000000001" customHeight="1">
      <c r="B80" s="75" t="s">
        <v>269</v>
      </c>
      <c r="C80" s="76" t="s">
        <v>264</v>
      </c>
      <c r="D80" s="63" t="s">
        <v>135</v>
      </c>
      <c r="E80" s="63">
        <v>4</v>
      </c>
      <c r="F80" s="67">
        <v>2884.3</v>
      </c>
      <c r="G80" s="68">
        <f t="shared" si="2"/>
        <v>11537</v>
      </c>
      <c r="H80" s="88"/>
      <c r="I80" s="71">
        <f t="shared" si="3"/>
        <v>0</v>
      </c>
      <c r="J80"/>
    </row>
    <row r="81" spans="2:10" s="3" customFormat="1" ht="20.100000000000001" customHeight="1">
      <c r="B81" s="75" t="s">
        <v>270</v>
      </c>
      <c r="C81" s="76" t="s">
        <v>265</v>
      </c>
      <c r="D81" s="63" t="s">
        <v>135</v>
      </c>
      <c r="E81" s="63">
        <v>4</v>
      </c>
      <c r="F81" s="67">
        <v>2400</v>
      </c>
      <c r="G81" s="68">
        <f t="shared" si="2"/>
        <v>9600</v>
      </c>
      <c r="H81" s="88"/>
      <c r="I81" s="71">
        <f t="shared" si="3"/>
        <v>0</v>
      </c>
      <c r="J81"/>
    </row>
    <row r="82" spans="2:10" s="3" customFormat="1" ht="20.100000000000001" customHeight="1">
      <c r="B82" s="77" t="s">
        <v>300</v>
      </c>
      <c r="C82" s="78" t="s">
        <v>303</v>
      </c>
      <c r="D82" s="83" t="s">
        <v>305</v>
      </c>
      <c r="E82" s="83">
        <v>50</v>
      </c>
      <c r="F82" s="84">
        <v>450</v>
      </c>
      <c r="G82" s="68">
        <f t="shared" si="2"/>
        <v>22500</v>
      </c>
      <c r="H82" s="88"/>
      <c r="I82" s="71">
        <f t="shared" si="3"/>
        <v>0</v>
      </c>
      <c r="J82"/>
    </row>
    <row r="83" spans="2:10" s="3" customFormat="1" ht="20.100000000000001" customHeight="1">
      <c r="B83" s="77" t="s">
        <v>304</v>
      </c>
      <c r="C83" s="78" t="s">
        <v>302</v>
      </c>
      <c r="D83" s="83" t="s">
        <v>301</v>
      </c>
      <c r="E83" s="83">
        <v>80</v>
      </c>
      <c r="F83" s="84">
        <v>22.5</v>
      </c>
      <c r="G83" s="68">
        <f t="shared" si="2"/>
        <v>1800</v>
      </c>
      <c r="H83" s="88"/>
      <c r="I83" s="71">
        <f t="shared" si="3"/>
        <v>0</v>
      </c>
      <c r="J83"/>
    </row>
    <row r="84" spans="2:10" s="3" customFormat="1" ht="24.95" customHeight="1" thickBot="1">
      <c r="B84" s="97" t="s">
        <v>122</v>
      </c>
      <c r="C84" s="98"/>
      <c r="D84" s="98"/>
      <c r="E84" s="99"/>
      <c r="F84" s="39"/>
      <c r="G84" s="53">
        <f>ROUND(SUM(G6:G81),0)</f>
        <v>1817514</v>
      </c>
      <c r="H84" s="53"/>
      <c r="I84" s="54">
        <f>ROUND(SUM(I6:I81),0)</f>
        <v>0</v>
      </c>
    </row>
  </sheetData>
  <sheetProtection algorithmName="SHA-512" hashValue="4AEcJvQmZqNYGJlTLbQwJgjIE5w9/7NwxOg+rRyFWw5tKn3tGRPkFO62EVEtZ3hL0joKcxZ94PCBheCUJqP02g==" saltValue="ZuztIZaWGJyOp9Qmpp7FaQ==" spinCount="100000" sheet="1" objects="1" scenarios="1"/>
  <autoFilter ref="D1:D84"/>
  <mergeCells count="10">
    <mergeCell ref="B84:E84"/>
    <mergeCell ref="B1:I1"/>
    <mergeCell ref="B2:I2"/>
    <mergeCell ref="B3:I3"/>
    <mergeCell ref="B4:B5"/>
    <mergeCell ref="C4:C5"/>
    <mergeCell ref="D4:D5"/>
    <mergeCell ref="E4:E5"/>
    <mergeCell ref="F4:G4"/>
    <mergeCell ref="H4:I4"/>
  </mergeCells>
  <phoneticPr fontId="16" type="noConversion"/>
  <pageMargins left="0.75138888888888899" right="0.35763888888888901" top="1" bottom="1" header="0.51180555555555596" footer="0.5118055555555559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L82"/>
  <sheetViews>
    <sheetView topLeftCell="A48" zoomScale="145" zoomScaleNormal="145" workbookViewId="0">
      <selection activeCell="L53" sqref="L53"/>
    </sheetView>
  </sheetViews>
  <sheetFormatPr defaultColWidth="9" defaultRowHeight="13.5"/>
  <cols>
    <col min="1" max="1" width="0.875" style="4" customWidth="1"/>
    <col min="2" max="2" width="7.625" style="4" customWidth="1"/>
    <col min="3" max="3" width="23.5" style="4" customWidth="1"/>
    <col min="4" max="4" width="3.875" style="4" customWidth="1"/>
    <col min="5" max="5" width="6.625" style="4" customWidth="1"/>
    <col min="6" max="7" width="9.625" style="4" customWidth="1"/>
    <col min="8" max="8" width="9.625" style="19" customWidth="1"/>
    <col min="9" max="9" width="16.375" style="4" customWidth="1"/>
    <col min="10" max="10" width="0.875" style="4" customWidth="1"/>
    <col min="11" max="16384" width="9" style="4"/>
  </cols>
  <sheetData>
    <row r="1" spans="2:12" s="1" customFormat="1" ht="24.95" customHeight="1">
      <c r="B1" s="100" t="s">
        <v>293</v>
      </c>
      <c r="C1" s="100"/>
      <c r="D1" s="100"/>
      <c r="E1" s="100"/>
      <c r="F1" s="100"/>
      <c r="G1" s="101"/>
      <c r="H1" s="100"/>
      <c r="I1" s="100"/>
    </row>
    <row r="2" spans="2:12" s="2" customFormat="1" ht="20.100000000000001" customHeight="1" thickBot="1">
      <c r="B2" s="102" t="str">
        <f>汇总!B3</f>
        <v>项目名称：泉南高速西洋标杆服务区广场绿化提升工程</v>
      </c>
      <c r="C2" s="102"/>
      <c r="D2" s="102"/>
      <c r="E2" s="102"/>
      <c r="F2" s="102"/>
      <c r="G2" s="102"/>
      <c r="H2" s="102"/>
      <c r="I2" s="102"/>
    </row>
    <row r="3" spans="2:12" s="2" customFormat="1" ht="24.95" customHeight="1">
      <c r="B3" s="123" t="s">
        <v>121</v>
      </c>
      <c r="C3" s="124"/>
      <c r="D3" s="124"/>
      <c r="E3" s="124"/>
      <c r="F3" s="124"/>
      <c r="G3" s="124"/>
      <c r="H3" s="124"/>
      <c r="I3" s="125"/>
    </row>
    <row r="4" spans="2:12" s="3" customFormat="1" ht="20.100000000000001" customHeight="1">
      <c r="B4" s="77" t="s">
        <v>4</v>
      </c>
      <c r="C4" s="78" t="s">
        <v>198</v>
      </c>
      <c r="D4" s="18" t="s">
        <v>5</v>
      </c>
      <c r="E4" s="104" t="s">
        <v>199</v>
      </c>
      <c r="F4" s="104"/>
      <c r="G4" s="104"/>
      <c r="H4" s="104"/>
      <c r="I4" s="107"/>
      <c r="L4" s="87"/>
    </row>
    <row r="5" spans="2:12" s="3" customFormat="1" ht="20.100000000000001" customHeight="1">
      <c r="B5" s="77">
        <v>702</v>
      </c>
      <c r="C5" s="78" t="s">
        <v>137</v>
      </c>
      <c r="D5" s="78"/>
      <c r="E5" s="117"/>
      <c r="F5" s="117"/>
      <c r="G5" s="117"/>
      <c r="H5" s="117"/>
      <c r="I5" s="118"/>
      <c r="J5"/>
    </row>
    <row r="6" spans="2:12" s="3" customFormat="1" ht="20.100000000000001" customHeight="1">
      <c r="B6" s="61" t="s">
        <v>138</v>
      </c>
      <c r="C6" s="79" t="s">
        <v>193</v>
      </c>
      <c r="D6" s="79" t="s">
        <v>152</v>
      </c>
      <c r="E6" s="117"/>
      <c r="F6" s="117"/>
      <c r="G6" s="117"/>
      <c r="H6" s="117"/>
      <c r="I6" s="118"/>
      <c r="J6"/>
    </row>
    <row r="7" spans="2:12" s="3" customFormat="1" ht="20.100000000000001" customHeight="1">
      <c r="B7" s="61" t="s">
        <v>139</v>
      </c>
      <c r="C7" s="79" t="s">
        <v>194</v>
      </c>
      <c r="D7" s="79" t="s">
        <v>152</v>
      </c>
      <c r="E7" s="117"/>
      <c r="F7" s="117"/>
      <c r="G7" s="117"/>
      <c r="H7" s="117"/>
      <c r="I7" s="118"/>
      <c r="J7"/>
    </row>
    <row r="8" spans="2:12" s="3" customFormat="1" ht="20.100000000000001" customHeight="1">
      <c r="B8" s="61" t="s">
        <v>191</v>
      </c>
      <c r="C8" s="79" t="s">
        <v>192</v>
      </c>
      <c r="D8" s="79" t="s">
        <v>152</v>
      </c>
      <c r="E8" s="117"/>
      <c r="F8" s="117"/>
      <c r="G8" s="117"/>
      <c r="H8" s="117"/>
      <c r="I8" s="118"/>
      <c r="J8"/>
    </row>
    <row r="9" spans="2:12" s="3" customFormat="1" ht="20.100000000000001" customHeight="1">
      <c r="B9" s="77" t="s">
        <v>140</v>
      </c>
      <c r="C9" s="78" t="s">
        <v>141</v>
      </c>
      <c r="D9" s="78"/>
      <c r="E9" s="117"/>
      <c r="F9" s="117"/>
      <c r="G9" s="117"/>
      <c r="H9" s="117"/>
      <c r="I9" s="118"/>
      <c r="J9"/>
    </row>
    <row r="10" spans="2:12" s="3" customFormat="1" ht="20.100000000000001" customHeight="1">
      <c r="B10" s="61" t="s">
        <v>131</v>
      </c>
      <c r="C10" s="79" t="s">
        <v>142</v>
      </c>
      <c r="D10" s="79" t="s">
        <v>151</v>
      </c>
      <c r="E10" s="117"/>
      <c r="F10" s="117"/>
      <c r="G10" s="117"/>
      <c r="H10" s="117"/>
      <c r="I10" s="118"/>
      <c r="J10"/>
    </row>
    <row r="11" spans="2:12" s="3" customFormat="1" ht="20.100000000000001" customHeight="1">
      <c r="B11" s="61" t="s">
        <v>143</v>
      </c>
      <c r="C11" s="79" t="s">
        <v>291</v>
      </c>
      <c r="D11" s="79" t="s">
        <v>133</v>
      </c>
      <c r="E11" s="119" t="s">
        <v>292</v>
      </c>
      <c r="F11" s="119"/>
      <c r="G11" s="119"/>
      <c r="H11" s="119"/>
      <c r="I11" s="120"/>
      <c r="J11"/>
    </row>
    <row r="12" spans="2:12" s="3" customFormat="1" ht="20.100000000000001" customHeight="1">
      <c r="B12" s="77">
        <v>704</v>
      </c>
      <c r="C12" s="85" t="s">
        <v>144</v>
      </c>
      <c r="D12" s="78"/>
      <c r="E12" s="117"/>
      <c r="F12" s="117"/>
      <c r="G12" s="117"/>
      <c r="H12" s="117"/>
      <c r="I12" s="118"/>
      <c r="J12"/>
    </row>
    <row r="13" spans="2:12" s="3" customFormat="1" ht="20.100000000000001" customHeight="1">
      <c r="B13" s="77" t="s">
        <v>145</v>
      </c>
      <c r="C13" s="78" t="s">
        <v>146</v>
      </c>
      <c r="D13" s="78"/>
      <c r="E13" s="117"/>
      <c r="F13" s="117"/>
      <c r="G13" s="117"/>
      <c r="H13" s="117"/>
      <c r="I13" s="118"/>
      <c r="J13"/>
    </row>
    <row r="14" spans="2:12" s="3" customFormat="1" ht="45" customHeight="1">
      <c r="B14" s="61">
        <v>-1</v>
      </c>
      <c r="C14" s="79" t="s">
        <v>167</v>
      </c>
      <c r="D14" s="79" t="s">
        <v>147</v>
      </c>
      <c r="E14" s="121" t="s">
        <v>235</v>
      </c>
      <c r="F14" s="121" t="s">
        <v>200</v>
      </c>
      <c r="G14" s="121" t="s">
        <v>200</v>
      </c>
      <c r="H14" s="121" t="s">
        <v>200</v>
      </c>
      <c r="I14" s="122" t="s">
        <v>200</v>
      </c>
      <c r="J14"/>
    </row>
    <row r="15" spans="2:12" s="3" customFormat="1" ht="45" customHeight="1">
      <c r="B15" s="61">
        <v>-2</v>
      </c>
      <c r="C15" s="79" t="s">
        <v>156</v>
      </c>
      <c r="D15" s="79" t="s">
        <v>147</v>
      </c>
      <c r="E15" s="121" t="s">
        <v>236</v>
      </c>
      <c r="F15" s="121" t="s">
        <v>200</v>
      </c>
      <c r="G15" s="121" t="s">
        <v>200</v>
      </c>
      <c r="H15" s="121" t="s">
        <v>200</v>
      </c>
      <c r="I15" s="122" t="s">
        <v>200</v>
      </c>
      <c r="J15"/>
    </row>
    <row r="16" spans="2:12" s="3" customFormat="1" ht="45" customHeight="1">
      <c r="B16" s="61">
        <v>-3</v>
      </c>
      <c r="C16" s="79" t="s">
        <v>157</v>
      </c>
      <c r="D16" s="79" t="s">
        <v>147</v>
      </c>
      <c r="E16" s="121" t="s">
        <v>237</v>
      </c>
      <c r="F16" s="121" t="s">
        <v>201</v>
      </c>
      <c r="G16" s="121" t="s">
        <v>201</v>
      </c>
      <c r="H16" s="121" t="s">
        <v>201</v>
      </c>
      <c r="I16" s="122" t="s">
        <v>201</v>
      </c>
      <c r="J16"/>
    </row>
    <row r="17" spans="2:10" s="3" customFormat="1" ht="45" customHeight="1">
      <c r="B17" s="61">
        <v>-4</v>
      </c>
      <c r="C17" s="79" t="s">
        <v>158</v>
      </c>
      <c r="D17" s="79" t="s">
        <v>147</v>
      </c>
      <c r="E17" s="121" t="s">
        <v>238</v>
      </c>
      <c r="F17" s="121" t="s">
        <v>202</v>
      </c>
      <c r="G17" s="121" t="s">
        <v>202</v>
      </c>
      <c r="H17" s="121" t="s">
        <v>202</v>
      </c>
      <c r="I17" s="122" t="s">
        <v>202</v>
      </c>
      <c r="J17"/>
    </row>
    <row r="18" spans="2:10" s="3" customFormat="1" ht="45" customHeight="1">
      <c r="B18" s="61">
        <v>-5</v>
      </c>
      <c r="C18" s="79" t="s">
        <v>159</v>
      </c>
      <c r="D18" s="79" t="s">
        <v>147</v>
      </c>
      <c r="E18" s="121" t="s">
        <v>239</v>
      </c>
      <c r="F18" s="121" t="s">
        <v>203</v>
      </c>
      <c r="G18" s="121" t="s">
        <v>203</v>
      </c>
      <c r="H18" s="121" t="s">
        <v>203</v>
      </c>
      <c r="I18" s="122" t="s">
        <v>203</v>
      </c>
      <c r="J18"/>
    </row>
    <row r="19" spans="2:10" s="3" customFormat="1" ht="45" customHeight="1">
      <c r="B19" s="61">
        <v>-6</v>
      </c>
      <c r="C19" s="79" t="s">
        <v>160</v>
      </c>
      <c r="D19" s="79" t="s">
        <v>147</v>
      </c>
      <c r="E19" s="121" t="s">
        <v>240</v>
      </c>
      <c r="F19" s="121" t="s">
        <v>204</v>
      </c>
      <c r="G19" s="121" t="s">
        <v>204</v>
      </c>
      <c r="H19" s="121" t="s">
        <v>204</v>
      </c>
      <c r="I19" s="122" t="s">
        <v>204</v>
      </c>
      <c r="J19"/>
    </row>
    <row r="20" spans="2:10" s="3" customFormat="1" ht="45" customHeight="1">
      <c r="B20" s="61">
        <v>-7</v>
      </c>
      <c r="C20" s="79" t="s">
        <v>161</v>
      </c>
      <c r="D20" s="79" t="s">
        <v>147</v>
      </c>
      <c r="E20" s="121" t="s">
        <v>242</v>
      </c>
      <c r="F20" s="121" t="s">
        <v>205</v>
      </c>
      <c r="G20" s="121" t="s">
        <v>205</v>
      </c>
      <c r="H20" s="121" t="s">
        <v>205</v>
      </c>
      <c r="I20" s="122" t="s">
        <v>205</v>
      </c>
      <c r="J20"/>
    </row>
    <row r="21" spans="2:10" s="3" customFormat="1" ht="45" customHeight="1">
      <c r="B21" s="61">
        <v>-8</v>
      </c>
      <c r="C21" s="79" t="s">
        <v>162</v>
      </c>
      <c r="D21" s="79" t="s">
        <v>147</v>
      </c>
      <c r="E21" s="121" t="s">
        <v>241</v>
      </c>
      <c r="F21" s="121" t="s">
        <v>206</v>
      </c>
      <c r="G21" s="121" t="s">
        <v>206</v>
      </c>
      <c r="H21" s="121" t="s">
        <v>206</v>
      </c>
      <c r="I21" s="122" t="s">
        <v>206</v>
      </c>
      <c r="J21"/>
    </row>
    <row r="22" spans="2:10" s="3" customFormat="1" ht="45" customHeight="1">
      <c r="B22" s="61">
        <v>-9</v>
      </c>
      <c r="C22" s="79" t="s">
        <v>163</v>
      </c>
      <c r="D22" s="79" t="s">
        <v>147</v>
      </c>
      <c r="E22" s="121" t="s">
        <v>243</v>
      </c>
      <c r="F22" s="121" t="s">
        <v>207</v>
      </c>
      <c r="G22" s="121" t="s">
        <v>207</v>
      </c>
      <c r="H22" s="121" t="s">
        <v>207</v>
      </c>
      <c r="I22" s="122" t="s">
        <v>207</v>
      </c>
      <c r="J22"/>
    </row>
    <row r="23" spans="2:10" s="3" customFormat="1" ht="45" customHeight="1">
      <c r="B23" s="61">
        <v>-10</v>
      </c>
      <c r="C23" s="79" t="s">
        <v>155</v>
      </c>
      <c r="D23" s="79" t="s">
        <v>147</v>
      </c>
      <c r="E23" s="121" t="s">
        <v>244</v>
      </c>
      <c r="F23" s="121" t="s">
        <v>208</v>
      </c>
      <c r="G23" s="121" t="s">
        <v>208</v>
      </c>
      <c r="H23" s="121" t="s">
        <v>208</v>
      </c>
      <c r="I23" s="122" t="s">
        <v>208</v>
      </c>
      <c r="J23"/>
    </row>
    <row r="24" spans="2:10" s="3" customFormat="1" ht="45" customHeight="1">
      <c r="B24" s="61">
        <v>-11</v>
      </c>
      <c r="C24" s="79" t="s">
        <v>164</v>
      </c>
      <c r="D24" s="79" t="s">
        <v>147</v>
      </c>
      <c r="E24" s="121" t="s">
        <v>245</v>
      </c>
      <c r="F24" s="121" t="s">
        <v>209</v>
      </c>
      <c r="G24" s="121" t="s">
        <v>209</v>
      </c>
      <c r="H24" s="121" t="s">
        <v>209</v>
      </c>
      <c r="I24" s="122" t="s">
        <v>209</v>
      </c>
      <c r="J24"/>
    </row>
    <row r="25" spans="2:10" s="3" customFormat="1" ht="45" customHeight="1">
      <c r="B25" s="61">
        <v>-12</v>
      </c>
      <c r="C25" s="79" t="s">
        <v>165</v>
      </c>
      <c r="D25" s="79" t="s">
        <v>147</v>
      </c>
      <c r="E25" s="121" t="s">
        <v>234</v>
      </c>
      <c r="F25" s="121" t="s">
        <v>210</v>
      </c>
      <c r="G25" s="121" t="s">
        <v>210</v>
      </c>
      <c r="H25" s="121" t="s">
        <v>210</v>
      </c>
      <c r="I25" s="122" t="s">
        <v>210</v>
      </c>
      <c r="J25"/>
    </row>
    <row r="26" spans="2:10" s="3" customFormat="1" ht="45" customHeight="1">
      <c r="B26" s="61">
        <v>-13</v>
      </c>
      <c r="C26" s="79" t="s">
        <v>166</v>
      </c>
      <c r="D26" s="79" t="s">
        <v>147</v>
      </c>
      <c r="E26" s="121" t="s">
        <v>233</v>
      </c>
      <c r="F26" s="121" t="s">
        <v>211</v>
      </c>
      <c r="G26" s="121" t="s">
        <v>211</v>
      </c>
      <c r="H26" s="121" t="s">
        <v>211</v>
      </c>
      <c r="I26" s="122" t="s">
        <v>211</v>
      </c>
      <c r="J26"/>
    </row>
    <row r="27" spans="2:10" s="3" customFormat="1" ht="20.100000000000001" customHeight="1">
      <c r="B27" s="77" t="s">
        <v>148</v>
      </c>
      <c r="C27" s="78" t="s">
        <v>149</v>
      </c>
      <c r="D27" s="78"/>
      <c r="E27" s="119"/>
      <c r="F27" s="119"/>
      <c r="G27" s="119"/>
      <c r="H27" s="119"/>
      <c r="I27" s="120"/>
      <c r="J27"/>
    </row>
    <row r="28" spans="2:10" s="3" customFormat="1" ht="45" customHeight="1">
      <c r="B28" s="61">
        <v>-1</v>
      </c>
      <c r="C28" s="79" t="s">
        <v>171</v>
      </c>
      <c r="D28" s="79" t="s">
        <v>147</v>
      </c>
      <c r="E28" s="121" t="s">
        <v>231</v>
      </c>
      <c r="F28" s="121"/>
      <c r="G28" s="121"/>
      <c r="H28" s="121"/>
      <c r="I28" s="122"/>
      <c r="J28"/>
    </row>
    <row r="29" spans="2:10" s="3" customFormat="1" ht="45" customHeight="1">
      <c r="B29" s="61">
        <v>-2</v>
      </c>
      <c r="C29" s="79" t="s">
        <v>172</v>
      </c>
      <c r="D29" s="79" t="s">
        <v>147</v>
      </c>
      <c r="E29" s="121" t="s">
        <v>232</v>
      </c>
      <c r="F29" s="121"/>
      <c r="G29" s="121"/>
      <c r="H29" s="121"/>
      <c r="I29" s="122"/>
      <c r="J29"/>
    </row>
    <row r="30" spans="2:10" s="3" customFormat="1" ht="45" customHeight="1">
      <c r="B30" s="61">
        <v>-3</v>
      </c>
      <c r="C30" s="79" t="s">
        <v>173</v>
      </c>
      <c r="D30" s="79" t="s">
        <v>147</v>
      </c>
      <c r="E30" s="121" t="s">
        <v>230</v>
      </c>
      <c r="F30" s="121"/>
      <c r="G30" s="121"/>
      <c r="H30" s="121"/>
      <c r="I30" s="122"/>
      <c r="J30"/>
    </row>
    <row r="31" spans="2:10" s="3" customFormat="1" ht="45" customHeight="1">
      <c r="B31" s="61">
        <v>-4</v>
      </c>
      <c r="C31" s="79" t="s">
        <v>174</v>
      </c>
      <c r="D31" s="79" t="s">
        <v>147</v>
      </c>
      <c r="E31" s="121" t="s">
        <v>295</v>
      </c>
      <c r="F31" s="121"/>
      <c r="G31" s="121"/>
      <c r="H31" s="121"/>
      <c r="I31" s="122"/>
      <c r="J31"/>
    </row>
    <row r="32" spans="2:10" s="3" customFormat="1" ht="45" customHeight="1">
      <c r="B32" s="61">
        <v>-5</v>
      </c>
      <c r="C32" s="79" t="s">
        <v>168</v>
      </c>
      <c r="D32" s="79" t="s">
        <v>147</v>
      </c>
      <c r="E32" s="119" t="s">
        <v>296</v>
      </c>
      <c r="F32" s="119"/>
      <c r="G32" s="119"/>
      <c r="H32" s="119"/>
      <c r="I32" s="120"/>
      <c r="J32"/>
    </row>
    <row r="33" spans="2:10" s="3" customFormat="1" ht="45" customHeight="1">
      <c r="B33" s="61">
        <v>-6</v>
      </c>
      <c r="C33" s="79" t="s">
        <v>169</v>
      </c>
      <c r="D33" s="79" t="s">
        <v>147</v>
      </c>
      <c r="E33" s="119" t="s">
        <v>297</v>
      </c>
      <c r="F33" s="119"/>
      <c r="G33" s="119"/>
      <c r="H33" s="119"/>
      <c r="I33" s="120"/>
      <c r="J33"/>
    </row>
    <row r="34" spans="2:10" s="3" customFormat="1" ht="45" customHeight="1">
      <c r="B34" s="61">
        <v>-7</v>
      </c>
      <c r="C34" s="79" t="s">
        <v>294</v>
      </c>
      <c r="D34" s="79" t="s">
        <v>147</v>
      </c>
      <c r="E34" s="119" t="s">
        <v>298</v>
      </c>
      <c r="F34" s="119"/>
      <c r="G34" s="119"/>
      <c r="H34" s="119"/>
      <c r="I34" s="120"/>
      <c r="J34"/>
    </row>
    <row r="35" spans="2:10" s="3" customFormat="1" ht="45" customHeight="1">
      <c r="B35" s="61">
        <v>-8</v>
      </c>
      <c r="C35" s="79" t="s">
        <v>170</v>
      </c>
      <c r="D35" s="79" t="s">
        <v>147</v>
      </c>
      <c r="E35" s="119" t="s">
        <v>299</v>
      </c>
      <c r="F35" s="119"/>
      <c r="G35" s="119"/>
      <c r="H35" s="119"/>
      <c r="I35" s="120"/>
      <c r="J35"/>
    </row>
    <row r="36" spans="2:10" s="3" customFormat="1" ht="20.100000000000001" customHeight="1">
      <c r="B36" s="77" t="s">
        <v>181</v>
      </c>
      <c r="C36" s="78" t="s">
        <v>183</v>
      </c>
      <c r="D36" s="79"/>
      <c r="E36" s="119"/>
      <c r="F36" s="119"/>
      <c r="G36" s="119"/>
      <c r="H36" s="119"/>
      <c r="I36" s="120"/>
      <c r="J36"/>
    </row>
    <row r="37" spans="2:10" s="3" customFormat="1" ht="24.95" customHeight="1">
      <c r="B37" s="61">
        <v>-1</v>
      </c>
      <c r="C37" s="79" t="s">
        <v>25</v>
      </c>
      <c r="D37" s="79" t="s">
        <v>151</v>
      </c>
      <c r="E37" s="119" t="s">
        <v>212</v>
      </c>
      <c r="F37" s="119"/>
      <c r="G37" s="119"/>
      <c r="H37" s="119"/>
      <c r="I37" s="120"/>
      <c r="J37"/>
    </row>
    <row r="38" spans="2:10" s="3" customFormat="1" ht="24.95" customHeight="1">
      <c r="B38" s="61">
        <v>-2</v>
      </c>
      <c r="C38" s="79" t="s">
        <v>185</v>
      </c>
      <c r="D38" s="79" t="s">
        <v>151</v>
      </c>
      <c r="E38" s="119" t="s">
        <v>213</v>
      </c>
      <c r="F38" s="119"/>
      <c r="G38" s="119"/>
      <c r="H38" s="119"/>
      <c r="I38" s="120"/>
      <c r="J38"/>
    </row>
    <row r="39" spans="2:10" s="3" customFormat="1" ht="24.95" customHeight="1">
      <c r="B39" s="61">
        <v>-3</v>
      </c>
      <c r="C39" s="79" t="s">
        <v>186</v>
      </c>
      <c r="D39" s="79" t="s">
        <v>151</v>
      </c>
      <c r="E39" s="119" t="s">
        <v>214</v>
      </c>
      <c r="F39" s="119"/>
      <c r="G39" s="119"/>
      <c r="H39" s="119"/>
      <c r="I39" s="120"/>
      <c r="J39"/>
    </row>
    <row r="40" spans="2:10" s="3" customFormat="1" ht="24.95" customHeight="1">
      <c r="B40" s="61">
        <v>-4</v>
      </c>
      <c r="C40" s="79" t="s">
        <v>187</v>
      </c>
      <c r="D40" s="79" t="s">
        <v>151</v>
      </c>
      <c r="E40" s="119" t="s">
        <v>215</v>
      </c>
      <c r="F40" s="119"/>
      <c r="G40" s="119"/>
      <c r="H40" s="119"/>
      <c r="I40" s="120"/>
      <c r="J40"/>
    </row>
    <row r="41" spans="2:10" s="3" customFormat="1" ht="24.95" customHeight="1">
      <c r="B41" s="61">
        <v>-5</v>
      </c>
      <c r="C41" s="79" t="s">
        <v>188</v>
      </c>
      <c r="D41" s="79" t="s">
        <v>151</v>
      </c>
      <c r="E41" s="119" t="s">
        <v>216</v>
      </c>
      <c r="F41" s="119"/>
      <c r="G41" s="119"/>
      <c r="H41" s="119"/>
      <c r="I41" s="120"/>
      <c r="J41"/>
    </row>
    <row r="42" spans="2:10" s="3" customFormat="1" ht="24.95" customHeight="1">
      <c r="B42" s="61">
        <v>-6</v>
      </c>
      <c r="C42" s="79" t="s">
        <v>189</v>
      </c>
      <c r="D42" s="79" t="s">
        <v>151</v>
      </c>
      <c r="E42" s="119" t="s">
        <v>217</v>
      </c>
      <c r="F42" s="119"/>
      <c r="G42" s="119"/>
      <c r="H42" s="119"/>
      <c r="I42" s="120"/>
      <c r="J42"/>
    </row>
    <row r="43" spans="2:10" s="3" customFormat="1" ht="24.95" customHeight="1">
      <c r="B43" s="61">
        <v>-7</v>
      </c>
      <c r="C43" s="79" t="s">
        <v>190</v>
      </c>
      <c r="D43" s="79" t="s">
        <v>151</v>
      </c>
      <c r="E43" s="119" t="s">
        <v>218</v>
      </c>
      <c r="F43" s="119"/>
      <c r="G43" s="119"/>
      <c r="H43" s="119"/>
      <c r="I43" s="120"/>
      <c r="J43"/>
    </row>
    <row r="44" spans="2:10" s="3" customFormat="1" ht="24.95" customHeight="1">
      <c r="B44" s="61">
        <v>-8</v>
      </c>
      <c r="C44" s="79" t="s">
        <v>184</v>
      </c>
      <c r="D44" s="79" t="s">
        <v>151</v>
      </c>
      <c r="E44" s="119" t="s">
        <v>219</v>
      </c>
      <c r="F44" s="119"/>
      <c r="G44" s="119"/>
      <c r="H44" s="119"/>
      <c r="I44" s="120"/>
      <c r="J44"/>
    </row>
    <row r="45" spans="2:10" s="3" customFormat="1" ht="20.100000000000001" customHeight="1">
      <c r="B45" s="77" t="s">
        <v>150</v>
      </c>
      <c r="C45" s="78" t="s">
        <v>182</v>
      </c>
      <c r="D45" s="79"/>
      <c r="E45" s="119"/>
      <c r="F45" s="119"/>
      <c r="G45" s="119"/>
      <c r="H45" s="119"/>
      <c r="I45" s="120"/>
      <c r="J45"/>
    </row>
    <row r="46" spans="2:10" s="3" customFormat="1" ht="24.95" customHeight="1">
      <c r="B46" s="61">
        <v>-1</v>
      </c>
      <c r="C46" s="79" t="s">
        <v>175</v>
      </c>
      <c r="D46" s="79" t="s">
        <v>41</v>
      </c>
      <c r="E46" s="119" t="s">
        <v>220</v>
      </c>
      <c r="F46" s="119"/>
      <c r="G46" s="119"/>
      <c r="H46" s="119"/>
      <c r="I46" s="120"/>
      <c r="J46"/>
    </row>
    <row r="47" spans="2:10" s="3" customFormat="1" ht="24.95" customHeight="1">
      <c r="B47" s="61">
        <v>-2</v>
      </c>
      <c r="C47" s="79" t="s">
        <v>176</v>
      </c>
      <c r="D47" s="79" t="s">
        <v>41</v>
      </c>
      <c r="E47" s="119" t="s">
        <v>221</v>
      </c>
      <c r="F47" s="119"/>
      <c r="G47" s="119"/>
      <c r="H47" s="119"/>
      <c r="I47" s="120"/>
      <c r="J47"/>
    </row>
    <row r="48" spans="2:10" s="3" customFormat="1" ht="24.95" customHeight="1">
      <c r="B48" s="61">
        <v>-3</v>
      </c>
      <c r="C48" s="79" t="s">
        <v>177</v>
      </c>
      <c r="D48" s="79" t="s">
        <v>41</v>
      </c>
      <c r="E48" s="119" t="s">
        <v>222</v>
      </c>
      <c r="F48" s="119"/>
      <c r="G48" s="119"/>
      <c r="H48" s="119"/>
      <c r="I48" s="120"/>
      <c r="J48"/>
    </row>
    <row r="49" spans="2:10" s="3" customFormat="1" ht="24.95" customHeight="1">
      <c r="B49" s="61">
        <v>-4</v>
      </c>
      <c r="C49" s="79" t="s">
        <v>178</v>
      </c>
      <c r="D49" s="79" t="s">
        <v>41</v>
      </c>
      <c r="E49" s="119" t="s">
        <v>223</v>
      </c>
      <c r="F49" s="119"/>
      <c r="G49" s="119"/>
      <c r="H49" s="119"/>
      <c r="I49" s="120"/>
      <c r="J49"/>
    </row>
    <row r="50" spans="2:10" s="3" customFormat="1" ht="24.95" customHeight="1">
      <c r="B50" s="61">
        <v>-5</v>
      </c>
      <c r="C50" s="79" t="s">
        <v>179</v>
      </c>
      <c r="D50" s="79" t="s">
        <v>41</v>
      </c>
      <c r="E50" s="119" t="s">
        <v>224</v>
      </c>
      <c r="F50" s="119"/>
      <c r="G50" s="119"/>
      <c r="H50" s="119"/>
      <c r="I50" s="120"/>
      <c r="J50"/>
    </row>
    <row r="51" spans="2:10" s="3" customFormat="1" ht="24.95" customHeight="1">
      <c r="B51" s="61">
        <v>-6</v>
      </c>
      <c r="C51" s="79" t="s">
        <v>180</v>
      </c>
      <c r="D51" s="79" t="s">
        <v>41</v>
      </c>
      <c r="E51" s="119" t="s">
        <v>225</v>
      </c>
      <c r="F51" s="119"/>
      <c r="G51" s="119"/>
      <c r="H51" s="119"/>
      <c r="I51" s="120"/>
      <c r="J51"/>
    </row>
    <row r="52" spans="2:10">
      <c r="B52" s="77" t="s">
        <v>195</v>
      </c>
      <c r="C52" s="78" t="s">
        <v>196</v>
      </c>
      <c r="D52" s="79"/>
      <c r="E52" s="113"/>
      <c r="F52" s="113"/>
      <c r="G52" s="113"/>
      <c r="H52" s="113"/>
      <c r="I52" s="114"/>
    </row>
    <row r="53" spans="2:10">
      <c r="B53" s="61">
        <v>-1</v>
      </c>
      <c r="C53" s="79" t="s">
        <v>226</v>
      </c>
      <c r="D53" s="79" t="s">
        <v>136</v>
      </c>
      <c r="E53" s="113"/>
      <c r="F53" s="113"/>
      <c r="G53" s="113"/>
      <c r="H53" s="113"/>
      <c r="I53" s="114"/>
    </row>
    <row r="54" spans="2:10">
      <c r="B54" s="61">
        <v>-2</v>
      </c>
      <c r="C54" s="79" t="s">
        <v>227</v>
      </c>
      <c r="D54" s="79" t="s">
        <v>136</v>
      </c>
      <c r="E54" s="113"/>
      <c r="F54" s="113"/>
      <c r="G54" s="113"/>
      <c r="H54" s="113"/>
      <c r="I54" s="114"/>
    </row>
    <row r="55" spans="2:10">
      <c r="B55" s="61">
        <v>-3</v>
      </c>
      <c r="C55" s="79" t="s">
        <v>228</v>
      </c>
      <c r="D55" s="79" t="s">
        <v>136</v>
      </c>
      <c r="E55" s="113"/>
      <c r="F55" s="113"/>
      <c r="G55" s="113"/>
      <c r="H55" s="113"/>
      <c r="I55" s="114"/>
    </row>
    <row r="56" spans="2:10">
      <c r="B56" s="61">
        <v>-4</v>
      </c>
      <c r="C56" s="79" t="s">
        <v>229</v>
      </c>
      <c r="D56" s="79" t="s">
        <v>136</v>
      </c>
      <c r="E56" s="113"/>
      <c r="F56" s="113"/>
      <c r="G56" s="113"/>
      <c r="H56" s="113"/>
      <c r="I56" s="114"/>
    </row>
    <row r="57" spans="2:10">
      <c r="B57" s="77">
        <v>705</v>
      </c>
      <c r="C57" s="78" t="s">
        <v>246</v>
      </c>
      <c r="D57" s="79"/>
      <c r="E57" s="113"/>
      <c r="F57" s="113"/>
      <c r="G57" s="113"/>
      <c r="H57" s="113"/>
      <c r="I57" s="114"/>
    </row>
    <row r="58" spans="2:10">
      <c r="B58" s="77" t="s">
        <v>266</v>
      </c>
      <c r="C58" s="78" t="s">
        <v>247</v>
      </c>
      <c r="D58" s="79" t="s">
        <v>10</v>
      </c>
      <c r="E58" s="113"/>
      <c r="F58" s="113"/>
      <c r="G58" s="113"/>
      <c r="H58" s="113"/>
      <c r="I58" s="114"/>
    </row>
    <row r="59" spans="2:10" ht="45" customHeight="1">
      <c r="B59" s="61">
        <v>-1</v>
      </c>
      <c r="C59" s="79" t="s">
        <v>248</v>
      </c>
      <c r="D59" s="79" t="s">
        <v>151</v>
      </c>
      <c r="E59" s="126" t="s">
        <v>271</v>
      </c>
      <c r="F59" s="126"/>
      <c r="G59" s="126"/>
      <c r="H59" s="126"/>
      <c r="I59" s="127"/>
    </row>
    <row r="60" spans="2:10" ht="24.95" customHeight="1">
      <c r="B60" s="61">
        <v>-2</v>
      </c>
      <c r="C60" s="79" t="s">
        <v>249</v>
      </c>
      <c r="D60" s="79" t="s">
        <v>133</v>
      </c>
      <c r="E60" s="126" t="s">
        <v>272</v>
      </c>
      <c r="F60" s="126"/>
      <c r="G60" s="126"/>
      <c r="H60" s="126"/>
      <c r="I60" s="127"/>
    </row>
    <row r="61" spans="2:10" ht="45" customHeight="1">
      <c r="B61" s="61">
        <v>-3</v>
      </c>
      <c r="C61" s="79" t="s">
        <v>250</v>
      </c>
      <c r="D61" s="79" t="s">
        <v>151</v>
      </c>
      <c r="E61" s="126" t="s">
        <v>273</v>
      </c>
      <c r="F61" s="126"/>
      <c r="G61" s="126"/>
      <c r="H61" s="126"/>
      <c r="I61" s="127"/>
    </row>
    <row r="62" spans="2:10" ht="45" customHeight="1">
      <c r="B62" s="61">
        <v>-4</v>
      </c>
      <c r="C62" s="79" t="s">
        <v>250</v>
      </c>
      <c r="D62" s="79" t="s">
        <v>151</v>
      </c>
      <c r="E62" s="126" t="s">
        <v>274</v>
      </c>
      <c r="F62" s="126"/>
      <c r="G62" s="126"/>
      <c r="H62" s="126"/>
      <c r="I62" s="127"/>
    </row>
    <row r="63" spans="2:10">
      <c r="B63" s="77" t="s">
        <v>267</v>
      </c>
      <c r="C63" s="78" t="s">
        <v>251</v>
      </c>
      <c r="D63" s="79" t="s">
        <v>10</v>
      </c>
      <c r="E63" s="126"/>
      <c r="F63" s="126"/>
      <c r="G63" s="126"/>
      <c r="H63" s="126"/>
      <c r="I63" s="127"/>
    </row>
    <row r="64" spans="2:10" ht="24.95" customHeight="1">
      <c r="B64" s="61">
        <v>-1</v>
      </c>
      <c r="C64" s="79" t="s">
        <v>132</v>
      </c>
      <c r="D64" s="79" t="s">
        <v>152</v>
      </c>
      <c r="E64" s="126" t="s">
        <v>275</v>
      </c>
      <c r="F64" s="126"/>
      <c r="G64" s="126"/>
      <c r="H64" s="126"/>
      <c r="I64" s="127"/>
    </row>
    <row r="65" spans="2:9" ht="24.95" customHeight="1">
      <c r="B65" s="61">
        <v>-2</v>
      </c>
      <c r="C65" s="79" t="s">
        <v>132</v>
      </c>
      <c r="D65" s="79" t="s">
        <v>152</v>
      </c>
      <c r="E65" s="126" t="s">
        <v>276</v>
      </c>
      <c r="F65" s="126"/>
      <c r="G65" s="126"/>
      <c r="H65" s="126"/>
      <c r="I65" s="127"/>
    </row>
    <row r="66" spans="2:9" ht="45" customHeight="1">
      <c r="B66" s="61">
        <v>-3</v>
      </c>
      <c r="C66" s="79" t="s">
        <v>252</v>
      </c>
      <c r="D66" s="79" t="s">
        <v>152</v>
      </c>
      <c r="E66" s="126" t="s">
        <v>277</v>
      </c>
      <c r="F66" s="126"/>
      <c r="G66" s="126"/>
      <c r="H66" s="126"/>
      <c r="I66" s="127"/>
    </row>
    <row r="67" spans="2:9" ht="45" customHeight="1">
      <c r="B67" s="61">
        <v>-4</v>
      </c>
      <c r="C67" s="79" t="s">
        <v>252</v>
      </c>
      <c r="D67" s="79" t="s">
        <v>152</v>
      </c>
      <c r="E67" s="126" t="s">
        <v>278</v>
      </c>
      <c r="F67" s="126"/>
      <c r="G67" s="126"/>
      <c r="H67" s="126"/>
      <c r="I67" s="127"/>
    </row>
    <row r="68" spans="2:9" ht="45" customHeight="1">
      <c r="B68" s="61">
        <v>-5</v>
      </c>
      <c r="C68" s="79" t="s">
        <v>253</v>
      </c>
      <c r="D68" s="79" t="s">
        <v>152</v>
      </c>
      <c r="E68" s="126" t="s">
        <v>279</v>
      </c>
      <c r="F68" s="126"/>
      <c r="G68" s="126"/>
      <c r="H68" s="126"/>
      <c r="I68" s="127"/>
    </row>
    <row r="69" spans="2:9" ht="24.95" customHeight="1">
      <c r="B69" s="61">
        <v>-6</v>
      </c>
      <c r="C69" s="79" t="s">
        <v>254</v>
      </c>
      <c r="D69" s="79" t="s">
        <v>134</v>
      </c>
      <c r="E69" s="126" t="s">
        <v>285</v>
      </c>
      <c r="F69" s="126"/>
      <c r="G69" s="126"/>
      <c r="H69" s="126"/>
      <c r="I69" s="127"/>
    </row>
    <row r="70" spans="2:9" ht="24.95" customHeight="1">
      <c r="B70" s="61">
        <v>-7</v>
      </c>
      <c r="C70" s="79" t="s">
        <v>255</v>
      </c>
      <c r="D70" s="79" t="s">
        <v>151</v>
      </c>
      <c r="E70" s="126" t="s">
        <v>286</v>
      </c>
      <c r="F70" s="126"/>
      <c r="G70" s="126"/>
      <c r="H70" s="126"/>
      <c r="I70" s="127"/>
    </row>
    <row r="71" spans="2:9" ht="24.95" customHeight="1">
      <c r="B71" s="61">
        <v>-8</v>
      </c>
      <c r="C71" s="79" t="s">
        <v>256</v>
      </c>
      <c r="D71" s="79" t="s">
        <v>151</v>
      </c>
      <c r="E71" s="126" t="s">
        <v>287</v>
      </c>
      <c r="F71" s="126"/>
      <c r="G71" s="126"/>
      <c r="H71" s="126"/>
      <c r="I71" s="127"/>
    </row>
    <row r="72" spans="2:9" ht="24.95" customHeight="1">
      <c r="B72" s="61">
        <v>-9</v>
      </c>
      <c r="C72" s="79" t="s">
        <v>257</v>
      </c>
      <c r="D72" s="79" t="s">
        <v>151</v>
      </c>
      <c r="E72" s="126" t="s">
        <v>288</v>
      </c>
      <c r="F72" s="126"/>
      <c r="G72" s="126"/>
      <c r="H72" s="126"/>
      <c r="I72" s="127"/>
    </row>
    <row r="73" spans="2:9" ht="24.95" customHeight="1">
      <c r="B73" s="61">
        <v>-10</v>
      </c>
      <c r="C73" s="79" t="s">
        <v>258</v>
      </c>
      <c r="D73" s="79" t="s">
        <v>151</v>
      </c>
      <c r="E73" s="126" t="s">
        <v>289</v>
      </c>
      <c r="F73" s="126"/>
      <c r="G73" s="126"/>
      <c r="H73" s="126"/>
      <c r="I73" s="127"/>
    </row>
    <row r="74" spans="2:9" ht="39.950000000000003" customHeight="1">
      <c r="B74" s="61">
        <v>-11</v>
      </c>
      <c r="C74" s="79" t="s">
        <v>259</v>
      </c>
      <c r="D74" s="79" t="s">
        <v>151</v>
      </c>
      <c r="E74" s="126" t="s">
        <v>290</v>
      </c>
      <c r="F74" s="126"/>
      <c r="G74" s="126"/>
      <c r="H74" s="126"/>
      <c r="I74" s="127"/>
    </row>
    <row r="75" spans="2:9" ht="24.95" customHeight="1">
      <c r="B75" s="61">
        <v>-12</v>
      </c>
      <c r="C75" s="79" t="s">
        <v>260</v>
      </c>
      <c r="D75" s="79" t="s">
        <v>151</v>
      </c>
      <c r="E75" s="126" t="s">
        <v>281</v>
      </c>
      <c r="F75" s="126"/>
      <c r="G75" s="126"/>
      <c r="H75" s="126"/>
      <c r="I75" s="127"/>
    </row>
    <row r="76" spans="2:9" ht="24.95" customHeight="1">
      <c r="B76" s="61">
        <v>-13</v>
      </c>
      <c r="C76" s="79" t="s">
        <v>261</v>
      </c>
      <c r="D76" s="79" t="s">
        <v>151</v>
      </c>
      <c r="E76" s="126" t="s">
        <v>280</v>
      </c>
      <c r="F76" s="126"/>
      <c r="G76" s="126"/>
      <c r="H76" s="126"/>
      <c r="I76" s="127"/>
    </row>
    <row r="77" spans="2:9">
      <c r="B77" s="77" t="s">
        <v>268</v>
      </c>
      <c r="C77" s="78" t="s">
        <v>262</v>
      </c>
      <c r="D77" s="79" t="s">
        <v>10</v>
      </c>
      <c r="E77" s="126"/>
      <c r="F77" s="126"/>
      <c r="G77" s="126"/>
      <c r="H77" s="126"/>
      <c r="I77" s="127"/>
    </row>
    <row r="78" spans="2:9" ht="39.950000000000003" customHeight="1">
      <c r="B78" s="61">
        <v>-1</v>
      </c>
      <c r="C78" s="79" t="s">
        <v>263</v>
      </c>
      <c r="D78" s="79" t="s">
        <v>152</v>
      </c>
      <c r="E78" s="126" t="s">
        <v>282</v>
      </c>
      <c r="F78" s="126"/>
      <c r="G78" s="126"/>
      <c r="H78" s="126"/>
      <c r="I78" s="127"/>
    </row>
    <row r="79" spans="2:9" ht="24.95" customHeight="1">
      <c r="B79" s="77" t="s">
        <v>269</v>
      </c>
      <c r="C79" s="78" t="s">
        <v>264</v>
      </c>
      <c r="D79" s="79" t="s">
        <v>135</v>
      </c>
      <c r="E79" s="126" t="s">
        <v>283</v>
      </c>
      <c r="F79" s="126"/>
      <c r="G79" s="126"/>
      <c r="H79" s="126"/>
      <c r="I79" s="127"/>
    </row>
    <row r="80" spans="2:9">
      <c r="B80" s="77" t="s">
        <v>270</v>
      </c>
      <c r="C80" s="78" t="s">
        <v>265</v>
      </c>
      <c r="D80" s="79" t="s">
        <v>135</v>
      </c>
      <c r="E80" s="126" t="s">
        <v>284</v>
      </c>
      <c r="F80" s="126"/>
      <c r="G80" s="126"/>
      <c r="H80" s="126"/>
      <c r="I80" s="127"/>
    </row>
    <row r="81" spans="2:9" ht="24.95" customHeight="1">
      <c r="B81" s="77" t="s">
        <v>300</v>
      </c>
      <c r="C81" s="78" t="s">
        <v>303</v>
      </c>
      <c r="D81" s="79" t="s">
        <v>305</v>
      </c>
      <c r="E81" s="113" t="s">
        <v>306</v>
      </c>
      <c r="F81" s="113"/>
      <c r="G81" s="113"/>
      <c r="H81" s="113"/>
      <c r="I81" s="114"/>
    </row>
    <row r="82" spans="2:9" ht="27.75" thickBot="1">
      <c r="B82" s="80" t="s">
        <v>304</v>
      </c>
      <c r="C82" s="81" t="s">
        <v>302</v>
      </c>
      <c r="D82" s="82" t="s">
        <v>301</v>
      </c>
      <c r="E82" s="115"/>
      <c r="F82" s="115"/>
      <c r="G82" s="115"/>
      <c r="H82" s="115"/>
      <c r="I82" s="116"/>
    </row>
  </sheetData>
  <sheetProtection algorithmName="SHA-512" hashValue="nzohHRFlYg7T0UkB3UoIuiw71QWpo0r6hVZsHaVWfiAPqz19LxwZEFk28uUHNXyfUveP8Ac+n/mydC+lr68kQg==" saltValue="NL943PdkAfJGv+ZVJ42KdA==" spinCount="100000" sheet="1" objects="1" scenarios="1"/>
  <autoFilter ref="D1:D80"/>
  <mergeCells count="82">
    <mergeCell ref="E79:I79"/>
    <mergeCell ref="E80:I80"/>
    <mergeCell ref="E73:I73"/>
    <mergeCell ref="E74:I74"/>
    <mergeCell ref="E75:I75"/>
    <mergeCell ref="E76:I76"/>
    <mergeCell ref="E77:I77"/>
    <mergeCell ref="E78:I78"/>
    <mergeCell ref="E72:I72"/>
    <mergeCell ref="E61:I61"/>
    <mergeCell ref="E62:I62"/>
    <mergeCell ref="E63:I63"/>
    <mergeCell ref="E64:I64"/>
    <mergeCell ref="E65:I65"/>
    <mergeCell ref="E66:I66"/>
    <mergeCell ref="E67:I67"/>
    <mergeCell ref="E68:I68"/>
    <mergeCell ref="E69:I69"/>
    <mergeCell ref="E70:I70"/>
    <mergeCell ref="E71:I71"/>
    <mergeCell ref="E60:I60"/>
    <mergeCell ref="E49:I49"/>
    <mergeCell ref="E50:I50"/>
    <mergeCell ref="E51:I51"/>
    <mergeCell ref="E52:I52"/>
    <mergeCell ref="E53:I53"/>
    <mergeCell ref="E54:I54"/>
    <mergeCell ref="E55:I55"/>
    <mergeCell ref="E56:I56"/>
    <mergeCell ref="E57:I57"/>
    <mergeCell ref="E58:I58"/>
    <mergeCell ref="E59:I59"/>
    <mergeCell ref="E34:I34"/>
    <mergeCell ref="E35:I35"/>
    <mergeCell ref="E48:I48"/>
    <mergeCell ref="E37:I37"/>
    <mergeCell ref="E38:I38"/>
    <mergeCell ref="E39:I39"/>
    <mergeCell ref="E40:I40"/>
    <mergeCell ref="E41:I41"/>
    <mergeCell ref="E42:I42"/>
    <mergeCell ref="E43:I43"/>
    <mergeCell ref="E44:I44"/>
    <mergeCell ref="E45:I45"/>
    <mergeCell ref="E46:I46"/>
    <mergeCell ref="E47:I47"/>
    <mergeCell ref="E6:I6"/>
    <mergeCell ref="E7:I7"/>
    <mergeCell ref="E8:I8"/>
    <mergeCell ref="E24:I24"/>
    <mergeCell ref="E13:I13"/>
    <mergeCell ref="E14:I14"/>
    <mergeCell ref="E15:I15"/>
    <mergeCell ref="E16:I16"/>
    <mergeCell ref="E17:I17"/>
    <mergeCell ref="E18:I18"/>
    <mergeCell ref="E19:I19"/>
    <mergeCell ref="E20:I20"/>
    <mergeCell ref="E21:I21"/>
    <mergeCell ref="E22:I22"/>
    <mergeCell ref="E23:I23"/>
    <mergeCell ref="B1:I1"/>
    <mergeCell ref="B2:I2"/>
    <mergeCell ref="B3:I3"/>
    <mergeCell ref="E4:I4"/>
    <mergeCell ref="E5:I5"/>
    <mergeCell ref="E81:I81"/>
    <mergeCell ref="E82:I82"/>
    <mergeCell ref="E9:I9"/>
    <mergeCell ref="E10:I10"/>
    <mergeCell ref="E11:I11"/>
    <mergeCell ref="E12:I12"/>
    <mergeCell ref="E36:I36"/>
    <mergeCell ref="E25:I25"/>
    <mergeCell ref="E26:I26"/>
    <mergeCell ref="E27:I27"/>
    <mergeCell ref="E28:I28"/>
    <mergeCell ref="E29:I29"/>
    <mergeCell ref="E30:I30"/>
    <mergeCell ref="E31:I31"/>
    <mergeCell ref="E32:I32"/>
    <mergeCell ref="E33:I33"/>
  </mergeCells>
  <phoneticPr fontId="16" type="noConversion"/>
  <pageMargins left="0.75138888888888899" right="0.35763888888888901" top="1" bottom="1" header="0.51180555555555596" footer="0.51180555555555596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16" workbookViewId="0">
      <selection activeCell="L14" sqref="L14"/>
    </sheetView>
  </sheetViews>
  <sheetFormatPr defaultRowHeight="13.5"/>
  <cols>
    <col min="1" max="1" width="5.625" style="27" customWidth="1"/>
    <col min="2" max="2" width="15.75" style="27" customWidth="1"/>
    <col min="3" max="3" width="66" style="27" customWidth="1"/>
    <col min="4" max="4" width="5.375" style="27" customWidth="1"/>
    <col min="5" max="5" width="9.125" style="27" customWidth="1"/>
    <col min="6" max="7" width="12.375" style="27" customWidth="1"/>
    <col min="8" max="8" width="29.75" style="27" customWidth="1"/>
    <col min="9" max="16384" width="9" style="27"/>
  </cols>
  <sheetData>
    <row r="1" spans="1:8" ht="24.95" customHeight="1">
      <c r="A1" s="128" t="s">
        <v>43</v>
      </c>
      <c r="B1" s="128"/>
      <c r="C1" s="128"/>
      <c r="D1" s="128"/>
      <c r="E1" s="128"/>
      <c r="F1" s="128"/>
      <c r="G1" s="128"/>
      <c r="H1" s="128"/>
    </row>
    <row r="2" spans="1:8" ht="35.1" customHeight="1">
      <c r="A2" s="28" t="s">
        <v>0</v>
      </c>
      <c r="B2" s="28" t="s">
        <v>44</v>
      </c>
      <c r="C2" s="28" t="s">
        <v>45</v>
      </c>
      <c r="D2" s="28" t="s">
        <v>5</v>
      </c>
      <c r="E2" s="28" t="s">
        <v>6</v>
      </c>
      <c r="F2" s="29" t="s">
        <v>46</v>
      </c>
      <c r="G2" s="29" t="s">
        <v>47</v>
      </c>
      <c r="H2" s="28" t="s">
        <v>48</v>
      </c>
    </row>
    <row r="3" spans="1:8" ht="24.95" customHeight="1">
      <c r="A3" s="30">
        <v>1</v>
      </c>
      <c r="B3" s="31" t="s">
        <v>49</v>
      </c>
      <c r="C3" s="32" t="s">
        <v>99</v>
      </c>
      <c r="D3" s="30" t="s">
        <v>41</v>
      </c>
      <c r="E3" s="30">
        <f>1666*25</f>
        <v>41650</v>
      </c>
      <c r="F3" s="30" t="s">
        <v>51</v>
      </c>
      <c r="G3" s="30"/>
      <c r="H3" s="30" t="s">
        <v>52</v>
      </c>
    </row>
    <row r="4" spans="1:8" ht="24.95" customHeight="1">
      <c r="A4" s="30">
        <v>2</v>
      </c>
      <c r="B4" s="31" t="s">
        <v>24</v>
      </c>
      <c r="C4" s="32" t="s">
        <v>97</v>
      </c>
      <c r="D4" s="33" t="s">
        <v>41</v>
      </c>
      <c r="E4" s="30">
        <f>695*25</f>
        <v>17375</v>
      </c>
      <c r="F4" s="30" t="s">
        <v>51</v>
      </c>
      <c r="G4" s="30"/>
      <c r="H4" s="30" t="s">
        <v>52</v>
      </c>
    </row>
    <row r="5" spans="1:8" ht="24.95" customHeight="1">
      <c r="A5" s="30">
        <v>3</v>
      </c>
      <c r="B5" s="34" t="s">
        <v>29</v>
      </c>
      <c r="C5" s="35" t="s">
        <v>101</v>
      </c>
      <c r="D5" s="33" t="s">
        <v>41</v>
      </c>
      <c r="E5" s="33">
        <f>3265*36</f>
        <v>117540</v>
      </c>
      <c r="F5" s="33" t="s">
        <v>51</v>
      </c>
      <c r="G5" s="33"/>
      <c r="H5" s="33" t="s">
        <v>52</v>
      </c>
    </row>
    <row r="6" spans="1:8" ht="24.95" customHeight="1">
      <c r="A6" s="30">
        <v>4</v>
      </c>
      <c r="B6" s="31" t="s">
        <v>25</v>
      </c>
      <c r="C6" s="32" t="s">
        <v>50</v>
      </c>
      <c r="D6" s="30" t="s">
        <v>41</v>
      </c>
      <c r="E6" s="30">
        <f>5382*25</f>
        <v>134550</v>
      </c>
      <c r="F6" s="30" t="s">
        <v>51</v>
      </c>
      <c r="G6" s="30"/>
      <c r="H6" s="30" t="s">
        <v>52</v>
      </c>
    </row>
    <row r="7" spans="1:8" ht="24.95" customHeight="1">
      <c r="A7" s="30">
        <v>5</v>
      </c>
      <c r="B7" s="31" t="s">
        <v>28</v>
      </c>
      <c r="C7" s="32" t="s">
        <v>100</v>
      </c>
      <c r="D7" s="30" t="s">
        <v>41</v>
      </c>
      <c r="E7" s="36">
        <f>4658*36</f>
        <v>167688</v>
      </c>
      <c r="F7" s="30" t="s">
        <v>51</v>
      </c>
      <c r="G7" s="30"/>
      <c r="H7" s="30" t="s">
        <v>52</v>
      </c>
    </row>
    <row r="8" spans="1:8" ht="24.95" customHeight="1">
      <c r="A8" s="30">
        <v>6</v>
      </c>
      <c r="B8" s="34" t="s">
        <v>27</v>
      </c>
      <c r="C8" s="35" t="s">
        <v>50</v>
      </c>
      <c r="D8" s="33" t="s">
        <v>41</v>
      </c>
      <c r="E8" s="33">
        <f>5553*25</f>
        <v>138825</v>
      </c>
      <c r="F8" s="33" t="s">
        <v>51</v>
      </c>
      <c r="G8" s="33"/>
      <c r="H8" s="33" t="s">
        <v>52</v>
      </c>
    </row>
    <row r="9" spans="1:8" ht="24.95" customHeight="1">
      <c r="A9" s="30">
        <v>7</v>
      </c>
      <c r="B9" s="34" t="s">
        <v>32</v>
      </c>
      <c r="C9" s="35" t="s">
        <v>103</v>
      </c>
      <c r="D9" s="30" t="s">
        <v>41</v>
      </c>
      <c r="E9" s="33">
        <f>498*36</f>
        <v>17928</v>
      </c>
      <c r="F9" s="33" t="s">
        <v>51</v>
      </c>
      <c r="G9" s="33"/>
      <c r="H9" s="33" t="s">
        <v>52</v>
      </c>
    </row>
    <row r="10" spans="1:8" ht="24.95" customHeight="1">
      <c r="A10" s="30">
        <v>8</v>
      </c>
      <c r="B10" s="31" t="s">
        <v>26</v>
      </c>
      <c r="C10" s="32" t="s">
        <v>98</v>
      </c>
      <c r="D10" s="30" t="s">
        <v>41</v>
      </c>
      <c r="E10" s="30">
        <f>1474*25</f>
        <v>36850</v>
      </c>
      <c r="F10" s="30" t="s">
        <v>51</v>
      </c>
      <c r="G10" s="30"/>
      <c r="H10" s="30" t="s">
        <v>52</v>
      </c>
    </row>
    <row r="11" spans="1:8" ht="24.95" customHeight="1">
      <c r="A11" s="30">
        <v>9</v>
      </c>
      <c r="B11" s="31" t="s">
        <v>31</v>
      </c>
      <c r="C11" s="32" t="s">
        <v>102</v>
      </c>
      <c r="D11" s="30" t="s">
        <v>41</v>
      </c>
      <c r="E11" s="30">
        <f>412*49</f>
        <v>20188</v>
      </c>
      <c r="F11" s="30" t="s">
        <v>51</v>
      </c>
      <c r="G11" s="30"/>
      <c r="H11" s="30" t="s">
        <v>52</v>
      </c>
    </row>
    <row r="12" spans="1:8" ht="24.95" customHeight="1">
      <c r="A12" s="30">
        <v>10</v>
      </c>
      <c r="B12" s="33" t="s">
        <v>30</v>
      </c>
      <c r="C12" s="35" t="s">
        <v>53</v>
      </c>
      <c r="D12" s="33" t="s">
        <v>54</v>
      </c>
      <c r="E12" s="33">
        <v>12974</v>
      </c>
      <c r="F12" s="33" t="s">
        <v>53</v>
      </c>
      <c r="G12" s="33"/>
      <c r="H12" s="33"/>
    </row>
    <row r="13" spans="1:8" ht="35.1" customHeight="1">
      <c r="A13" s="30">
        <v>11</v>
      </c>
      <c r="B13" s="30" t="s">
        <v>14</v>
      </c>
      <c r="C13" s="32" t="s">
        <v>55</v>
      </c>
      <c r="D13" s="30" t="s">
        <v>41</v>
      </c>
      <c r="E13" s="30">
        <v>348</v>
      </c>
      <c r="F13" s="30" t="s">
        <v>56</v>
      </c>
      <c r="G13" s="30"/>
      <c r="H13" s="30" t="s">
        <v>57</v>
      </c>
    </row>
    <row r="14" spans="1:8" ht="35.1" customHeight="1">
      <c r="A14" s="30">
        <v>12</v>
      </c>
      <c r="B14" s="30" t="s">
        <v>58</v>
      </c>
      <c r="C14" s="32" t="s">
        <v>59</v>
      </c>
      <c r="D14" s="30" t="s">
        <v>41</v>
      </c>
      <c r="E14" s="30">
        <v>11</v>
      </c>
      <c r="F14" s="30" t="s">
        <v>60</v>
      </c>
      <c r="G14" s="30"/>
      <c r="H14" s="30" t="s">
        <v>61</v>
      </c>
    </row>
    <row r="15" spans="1:8" ht="35.1" customHeight="1">
      <c r="A15" s="30">
        <v>13</v>
      </c>
      <c r="B15" s="33" t="s">
        <v>23</v>
      </c>
      <c r="C15" s="35" t="s">
        <v>62</v>
      </c>
      <c r="D15" s="33" t="s">
        <v>41</v>
      </c>
      <c r="E15" s="33">
        <v>814</v>
      </c>
      <c r="F15" s="33" t="s">
        <v>56</v>
      </c>
      <c r="G15" s="33"/>
      <c r="H15" s="33" t="s">
        <v>57</v>
      </c>
    </row>
    <row r="16" spans="1:8" ht="35.1" customHeight="1">
      <c r="A16" s="30">
        <v>14</v>
      </c>
      <c r="B16" s="30" t="s">
        <v>63</v>
      </c>
      <c r="C16" s="32" t="s">
        <v>64</v>
      </c>
      <c r="D16" s="30" t="s">
        <v>41</v>
      </c>
      <c r="E16" s="30">
        <v>72</v>
      </c>
      <c r="F16" s="30" t="s">
        <v>65</v>
      </c>
      <c r="G16" s="30"/>
      <c r="H16" s="30" t="s">
        <v>66</v>
      </c>
    </row>
    <row r="17" spans="1:8" ht="35.1" customHeight="1">
      <c r="A17" s="30">
        <v>15</v>
      </c>
      <c r="B17" s="33" t="s">
        <v>13</v>
      </c>
      <c r="C17" s="35" t="s">
        <v>67</v>
      </c>
      <c r="D17" s="33" t="s">
        <v>41</v>
      </c>
      <c r="E17" s="33">
        <v>187</v>
      </c>
      <c r="F17" s="33" t="s">
        <v>65</v>
      </c>
      <c r="G17" s="33"/>
      <c r="H17" s="33" t="s">
        <v>68</v>
      </c>
    </row>
    <row r="18" spans="1:8" ht="35.1" customHeight="1">
      <c r="A18" s="30">
        <v>16</v>
      </c>
      <c r="B18" s="30" t="s">
        <v>20</v>
      </c>
      <c r="C18" s="32" t="s">
        <v>69</v>
      </c>
      <c r="D18" s="30" t="s">
        <v>41</v>
      </c>
      <c r="E18" s="30">
        <v>3</v>
      </c>
      <c r="F18" s="30" t="s">
        <v>56</v>
      </c>
      <c r="G18" s="30"/>
      <c r="H18" s="30" t="s">
        <v>57</v>
      </c>
    </row>
    <row r="19" spans="1:8" ht="35.1" customHeight="1">
      <c r="A19" s="30">
        <v>17</v>
      </c>
      <c r="B19" s="30" t="s">
        <v>22</v>
      </c>
      <c r="C19" s="32" t="s">
        <v>62</v>
      </c>
      <c r="D19" s="30" t="s">
        <v>41</v>
      </c>
      <c r="E19" s="30">
        <v>221</v>
      </c>
      <c r="F19" s="30" t="s">
        <v>56</v>
      </c>
      <c r="G19" s="30"/>
      <c r="H19" s="30" t="s">
        <v>57</v>
      </c>
    </row>
    <row r="20" spans="1:8" ht="35.1" customHeight="1">
      <c r="A20" s="30">
        <v>18</v>
      </c>
      <c r="B20" s="30" t="s">
        <v>21</v>
      </c>
      <c r="C20" s="32" t="s">
        <v>69</v>
      </c>
      <c r="D20" s="30" t="s">
        <v>41</v>
      </c>
      <c r="E20" s="30">
        <v>198</v>
      </c>
      <c r="F20" s="30" t="s">
        <v>56</v>
      </c>
      <c r="G20" s="30"/>
      <c r="H20" s="30" t="s">
        <v>57</v>
      </c>
    </row>
    <row r="21" spans="1:8" ht="35.1" customHeight="1">
      <c r="A21" s="30">
        <v>19</v>
      </c>
      <c r="B21" s="30" t="s">
        <v>12</v>
      </c>
      <c r="C21" s="32" t="s">
        <v>64</v>
      </c>
      <c r="D21" s="30" t="s">
        <v>41</v>
      </c>
      <c r="E21" s="30">
        <v>176</v>
      </c>
      <c r="F21" s="30" t="s">
        <v>65</v>
      </c>
      <c r="G21" s="30"/>
      <c r="H21" s="30" t="s">
        <v>70</v>
      </c>
    </row>
    <row r="22" spans="1:8" ht="35.1" customHeight="1">
      <c r="A22" s="30">
        <v>20</v>
      </c>
      <c r="B22" s="33" t="s">
        <v>40</v>
      </c>
      <c r="C22" s="35" t="s">
        <v>71</v>
      </c>
      <c r="D22" s="33" t="s">
        <v>41</v>
      </c>
      <c r="E22" s="33">
        <v>29</v>
      </c>
      <c r="F22" s="33" t="s">
        <v>72</v>
      </c>
      <c r="G22" s="33"/>
      <c r="H22" s="33" t="s">
        <v>73</v>
      </c>
    </row>
    <row r="23" spans="1:8" ht="35.1" customHeight="1">
      <c r="A23" s="30">
        <v>21</v>
      </c>
      <c r="B23" s="30" t="s">
        <v>16</v>
      </c>
      <c r="C23" s="32" t="s">
        <v>74</v>
      </c>
      <c r="D23" s="30" t="s">
        <v>41</v>
      </c>
      <c r="E23" s="30">
        <v>738</v>
      </c>
      <c r="F23" s="30" t="s">
        <v>56</v>
      </c>
      <c r="G23" s="30"/>
      <c r="H23" s="30" t="s">
        <v>57</v>
      </c>
    </row>
    <row r="24" spans="1:8" ht="35.1" customHeight="1">
      <c r="A24" s="30">
        <v>22</v>
      </c>
      <c r="B24" s="30" t="s">
        <v>36</v>
      </c>
      <c r="C24" s="32" t="s">
        <v>75</v>
      </c>
      <c r="D24" s="30" t="s">
        <v>41</v>
      </c>
      <c r="E24" s="30">
        <v>128</v>
      </c>
      <c r="F24" s="30" t="s">
        <v>65</v>
      </c>
      <c r="G24" s="30"/>
      <c r="H24" s="30" t="s">
        <v>76</v>
      </c>
    </row>
    <row r="25" spans="1:8" ht="35.1" customHeight="1">
      <c r="A25" s="30">
        <v>23</v>
      </c>
      <c r="B25" s="30" t="s">
        <v>33</v>
      </c>
      <c r="C25" s="32" t="s">
        <v>77</v>
      </c>
      <c r="D25" s="30" t="s">
        <v>41</v>
      </c>
      <c r="E25" s="30">
        <v>3954</v>
      </c>
      <c r="F25" s="30" t="s">
        <v>78</v>
      </c>
      <c r="G25" s="30"/>
      <c r="H25" s="30" t="s">
        <v>79</v>
      </c>
    </row>
    <row r="26" spans="1:8" ht="35.1" customHeight="1">
      <c r="A26" s="30">
        <v>24</v>
      </c>
      <c r="B26" s="33" t="s">
        <v>39</v>
      </c>
      <c r="C26" s="35" t="s">
        <v>80</v>
      </c>
      <c r="D26" s="33" t="s">
        <v>41</v>
      </c>
      <c r="E26" s="33">
        <v>189</v>
      </c>
      <c r="F26" s="33" t="s">
        <v>65</v>
      </c>
      <c r="G26" s="33"/>
      <c r="H26" s="33" t="s">
        <v>81</v>
      </c>
    </row>
    <row r="27" spans="1:8" ht="35.1" customHeight="1">
      <c r="A27" s="30">
        <v>25</v>
      </c>
      <c r="B27" s="30" t="s">
        <v>35</v>
      </c>
      <c r="C27" s="32" t="s">
        <v>77</v>
      </c>
      <c r="D27" s="30" t="s">
        <v>41</v>
      </c>
      <c r="E27" s="30">
        <v>4706</v>
      </c>
      <c r="F27" s="30" t="s">
        <v>78</v>
      </c>
      <c r="G27" s="30"/>
      <c r="H27" s="30" t="s">
        <v>82</v>
      </c>
    </row>
    <row r="28" spans="1:8" ht="35.1" customHeight="1">
      <c r="A28" s="30">
        <v>26</v>
      </c>
      <c r="B28" s="30" t="s">
        <v>34</v>
      </c>
      <c r="C28" s="32" t="s">
        <v>77</v>
      </c>
      <c r="D28" s="30" t="s">
        <v>41</v>
      </c>
      <c r="E28" s="30">
        <v>1057</v>
      </c>
      <c r="F28" s="30" t="s">
        <v>78</v>
      </c>
      <c r="G28" s="30"/>
      <c r="H28" s="30" t="s">
        <v>79</v>
      </c>
    </row>
    <row r="29" spans="1:8" ht="35.1" customHeight="1">
      <c r="A29" s="30">
        <v>27</v>
      </c>
      <c r="B29" s="30" t="s">
        <v>42</v>
      </c>
      <c r="C29" s="32" t="s">
        <v>83</v>
      </c>
      <c r="D29" s="30" t="s">
        <v>41</v>
      </c>
      <c r="E29" s="30">
        <v>554</v>
      </c>
      <c r="F29" s="30" t="s">
        <v>72</v>
      </c>
      <c r="G29" s="30"/>
      <c r="H29" s="30" t="s">
        <v>57</v>
      </c>
    </row>
    <row r="30" spans="1:8" ht="35.1" customHeight="1">
      <c r="A30" s="30">
        <v>28</v>
      </c>
      <c r="B30" s="30" t="s">
        <v>18</v>
      </c>
      <c r="C30" s="32" t="s">
        <v>84</v>
      </c>
      <c r="D30" s="30" t="s">
        <v>41</v>
      </c>
      <c r="E30" s="30">
        <v>448</v>
      </c>
      <c r="F30" s="30" t="s">
        <v>56</v>
      </c>
      <c r="G30" s="30"/>
      <c r="H30" s="30" t="s">
        <v>85</v>
      </c>
    </row>
    <row r="31" spans="1:8" ht="35.1" customHeight="1">
      <c r="A31" s="30">
        <v>29</v>
      </c>
      <c r="B31" s="30" t="s">
        <v>15</v>
      </c>
      <c r="C31" s="32" t="s">
        <v>86</v>
      </c>
      <c r="D31" s="30" t="s">
        <v>41</v>
      </c>
      <c r="E31" s="30">
        <v>313</v>
      </c>
      <c r="F31" s="30" t="s">
        <v>56</v>
      </c>
      <c r="G31" s="30"/>
      <c r="H31" s="30" t="s">
        <v>57</v>
      </c>
    </row>
    <row r="32" spans="1:8" ht="35.1" customHeight="1">
      <c r="A32" s="30">
        <v>30</v>
      </c>
      <c r="B32" s="30" t="s">
        <v>17</v>
      </c>
      <c r="C32" s="32" t="s">
        <v>87</v>
      </c>
      <c r="D32" s="30" t="s">
        <v>41</v>
      </c>
      <c r="E32" s="30">
        <v>401</v>
      </c>
      <c r="F32" s="30" t="s">
        <v>56</v>
      </c>
      <c r="G32" s="30"/>
      <c r="H32" s="30" t="s">
        <v>85</v>
      </c>
    </row>
    <row r="33" spans="1:8" ht="35.1" customHeight="1">
      <c r="A33" s="30">
        <v>31</v>
      </c>
      <c r="B33" s="33" t="s">
        <v>37</v>
      </c>
      <c r="C33" s="35" t="s">
        <v>88</v>
      </c>
      <c r="D33" s="33" t="s">
        <v>41</v>
      </c>
      <c r="E33" s="33">
        <v>65</v>
      </c>
      <c r="F33" s="33" t="s">
        <v>65</v>
      </c>
      <c r="G33" s="33"/>
      <c r="H33" s="33" t="s">
        <v>89</v>
      </c>
    </row>
    <row r="34" spans="1:8" ht="35.1" customHeight="1">
      <c r="A34" s="30">
        <v>32</v>
      </c>
      <c r="B34" s="30" t="s">
        <v>38</v>
      </c>
      <c r="C34" s="32" t="s">
        <v>90</v>
      </c>
      <c r="D34" s="30" t="s">
        <v>41</v>
      </c>
      <c r="E34" s="30">
        <v>93</v>
      </c>
      <c r="F34" s="30" t="s">
        <v>65</v>
      </c>
      <c r="G34" s="30"/>
      <c r="H34" s="30" t="s">
        <v>91</v>
      </c>
    </row>
    <row r="35" spans="1:8" ht="35.1" customHeight="1">
      <c r="A35" s="30">
        <v>33</v>
      </c>
      <c r="B35" s="30" t="s">
        <v>92</v>
      </c>
      <c r="C35" s="32" t="s">
        <v>93</v>
      </c>
      <c r="D35" s="30" t="s">
        <v>41</v>
      </c>
      <c r="E35" s="30">
        <v>48</v>
      </c>
      <c r="F35" s="30" t="s">
        <v>94</v>
      </c>
      <c r="G35" s="30"/>
      <c r="H35" s="30" t="s">
        <v>95</v>
      </c>
    </row>
    <row r="36" spans="1:8" ht="35.1" customHeight="1">
      <c r="A36" s="30">
        <v>34</v>
      </c>
      <c r="B36" s="30" t="s">
        <v>19</v>
      </c>
      <c r="C36" s="32" t="s">
        <v>84</v>
      </c>
      <c r="D36" s="30" t="s">
        <v>41</v>
      </c>
      <c r="E36" s="30">
        <v>29</v>
      </c>
      <c r="F36" s="30" t="s">
        <v>56</v>
      </c>
      <c r="G36" s="30"/>
      <c r="H36" s="30" t="s">
        <v>57</v>
      </c>
    </row>
    <row r="37" spans="1:8" ht="35.1" customHeight="1">
      <c r="A37" s="30">
        <v>35</v>
      </c>
      <c r="B37" s="30" t="s">
        <v>96</v>
      </c>
      <c r="C37" s="32" t="s">
        <v>83</v>
      </c>
      <c r="D37" s="30" t="s">
        <v>41</v>
      </c>
      <c r="E37" s="30">
        <v>277</v>
      </c>
      <c r="F37" s="30" t="s">
        <v>72</v>
      </c>
      <c r="G37" s="30"/>
      <c r="H37" s="30" t="s">
        <v>57</v>
      </c>
    </row>
  </sheetData>
  <autoFilter ref="B1:B37"/>
  <mergeCells count="1">
    <mergeCell ref="A1:H1"/>
  </mergeCells>
  <phoneticPr fontId="16" type="noConversion"/>
  <pageMargins left="0.7" right="0.7" top="0.75" bottom="0.75" header="0.3" footer="0.3"/>
  <pageSetup paperSize="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3</vt:i4>
      </vt:variant>
    </vt:vector>
  </HeadingPairs>
  <TitlesOfParts>
    <vt:vector size="8" baseType="lpstr">
      <vt:lpstr>汇总</vt:lpstr>
      <vt:lpstr>第100章</vt:lpstr>
      <vt:lpstr>第700章</vt:lpstr>
      <vt:lpstr>第700章 (2)</vt:lpstr>
      <vt:lpstr>Sheet1 (3)</vt:lpstr>
      <vt:lpstr>第100章!Print_Titles</vt:lpstr>
      <vt:lpstr>第700章!Print_Titles</vt:lpstr>
      <vt:lpstr>'第700章 (2)'!Print_Titles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</cp:lastModifiedBy>
  <cp:lastPrinted>2022-11-08T02:33:04Z</cp:lastPrinted>
  <dcterms:created xsi:type="dcterms:W3CDTF">2018-02-27T11:14:00Z</dcterms:created>
  <dcterms:modified xsi:type="dcterms:W3CDTF">2022-11-08T02:38:02Z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