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1"/>
  </bookViews>
  <sheets>
    <sheet name="莆田-菜溪岩 " sheetId="21" r:id="rId1"/>
    <sheet name="卫生间洁具估价" sheetId="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5">#REF!</definedName>
    <definedName name="_6">#REF!</definedName>
    <definedName name="AnZhuang1">[1]总表模板!$E$5</definedName>
    <definedName name="AnZhuang2">[1]总表模板!$E$8</definedName>
    <definedName name="AnZhuang3">[1]总表模板!$E$19</definedName>
    <definedName name="at">'[2]XL3钢筋(中途泵房)'!$E$8</definedName>
    <definedName name="B">'[2]XL3钢筋(中途泵房)'!$E$20</definedName>
    <definedName name="BO">'[2]XL4钢筋(中途泵房)'!$E$20</definedName>
    <definedName name="BT">'[2]XL4钢筋(中途泵房)'!$E$25</definedName>
    <definedName name="CoverRange">[1]封面模板!$A$1:$M$22</definedName>
    <definedName name="D">#REF!</definedName>
    <definedName name="dai">[3]概算总表!$1:$4</definedName>
    <definedName name="dc">'[2]XL3钢筋(中途泵房)'!$E$13</definedName>
    <definedName name="DN1600钢">'[4]管材综合单价(真实价)'!#REF!</definedName>
    <definedName name="DN1600钢管">'[4]管材综合单价(真实价)'!#REF!</definedName>
    <definedName name="DW">[5]概算总表!$1:$4</definedName>
    <definedName name="exit">[6]sis.xlm!$B$1</definedName>
    <definedName name="_Fei1">[1]总表模板!$G$5</definedName>
    <definedName name="_Fei2">[1]总表模板!$G$8</definedName>
    <definedName name="____Fei3">[1]总表模板!$G$19</definedName>
    <definedName name="gdw">'[2]XL3钢筋(中途泵房)'!$E$22</definedName>
    <definedName name="gj">'[2]XL3钢筋(中途泵房)'!$E$12</definedName>
    <definedName name="gjw">'[2]XL3钢筋(中途泵房)'!$E$27</definedName>
    <definedName name="gnll">[7]销售收入表和支出!$A$22</definedName>
    <definedName name="gw">'[2]XL3钢筋(中途泵房)'!$E$23</definedName>
    <definedName name="gwll">[7]销售收入表和支出!$A$27</definedName>
    <definedName name="h">'[2]XL3钢筋(中途泵房)'!$E$5</definedName>
    <definedName name="hgl">#REF!</definedName>
    <definedName name="hknx">[7]销售收入表和支出!$A$29</definedName>
    <definedName name="hl">'[2]XL3钢筋(中途泵房)'!$E$29</definedName>
    <definedName name="Input">#REF!</definedName>
    <definedName name="JianZhu1">[1]总表模板!$C$5</definedName>
    <definedName name="JianZhu2">[1]总表模板!$C$8</definedName>
    <definedName name="JianZhu3">[1]总表模板!$C$19</definedName>
    <definedName name="jj">#REF!</definedName>
    <definedName name="JJJ">#REF!</definedName>
    <definedName name="JJJJJJ">#REF!</definedName>
    <definedName name="k">'[2]XL3钢筋(中途泵房)'!$E$10</definedName>
    <definedName name="kw">#REF!</definedName>
    <definedName name="kwl">#REF!</definedName>
    <definedName name="KWWW">#REF!</definedName>
    <definedName name="KWWWWWW">#REF!</definedName>
    <definedName name="l">'[2]XL3钢筋(中途泵房)'!$E$7</definedName>
    <definedName name="lsl">[8]销售收入表和支出!$C$4</definedName>
    <definedName name="lx">[9]概算总表!$1:$4</definedName>
    <definedName name="Macro1">[6]sis.xlm!$V$25</definedName>
    <definedName name="Macro3">[10]sis.xlm!$H$1</definedName>
    <definedName name="mmm">#REF!</definedName>
    <definedName name="ms">#REF!</definedName>
    <definedName name="MSSS">#REF!</definedName>
    <definedName name="n">'[2]XL3钢筋(中途泵房)'!$E$3</definedName>
    <definedName name="pi">[11]sheet1!$G$1</definedName>
    <definedName name="_xlnm.Print_Area">#REF!</definedName>
    <definedName name="PRINT_AREA_MI">#REF!</definedName>
    <definedName name="_xlnm.Print_Titles" hidden="1">#REF!</definedName>
    <definedName name="QiTa1">[1]总表模板!$F$5</definedName>
    <definedName name="QiTa2">[1]总表模板!$F$8</definedName>
    <definedName name="QiTa3">[1]总表模板!$F$19</definedName>
    <definedName name="qqq">#REF!</definedName>
    <definedName name="Recorder" hidden="1">[6]sis.xlm!$E$15:$E$16384</definedName>
    <definedName name="REGRESS_DATA">[12]REGRESS!$O$5:$P$9</definedName>
    <definedName name="SheBei1">[1]总表模板!$D$5</definedName>
    <definedName name="SheBei2">[1]总表模板!$D$8</definedName>
    <definedName name="SheBei3">[1]总表模板!$D$19</definedName>
    <definedName name="SSSSS">#REF!</definedName>
    <definedName name="SSSSSSSS">#REF!</definedName>
    <definedName name="SSSSSSSSSS">#REF!</definedName>
    <definedName name="SSSSSSSSSSS">#REF!</definedName>
    <definedName name="SSSSSSSSSSSSS">#REF!</definedName>
    <definedName name="SSSSSSSSSSSSSSSSSSS">#REF!</definedName>
    <definedName name="w">'[2]XL3钢筋(中途泵房)'!$E$6</definedName>
    <definedName name="wg">'[2]XL3钢筋(中途泵房)'!$E$11</definedName>
    <definedName name="XLRPARAMS_GCMC" hidden="1">[13]XLR_NoRangeSheet!$B$6</definedName>
    <definedName name="XLRPARAMS_ZYMC" hidden="1">[13]XLR_NoRangeSheet!$C$6</definedName>
    <definedName name="yjf">[8]生产成本表!$F$11</definedName>
    <definedName name="yx">[14]概算总表!$1:$4</definedName>
    <definedName name="zd">'[2]XL3钢筋(中途泵房)'!$E$16</definedName>
    <definedName name="_zd1">'[2]XL4钢筋(中途泵房)'!$E$17</definedName>
    <definedName name="______zd2">'[2]XL4钢筋(中途泵房)'!$E$22</definedName>
    <definedName name="zdc">'[2]XL3钢筋(中途泵房)'!$E$19</definedName>
    <definedName name="zdc1">'[2]XL4钢筋(中途泵房)'!$E$19</definedName>
    <definedName name="zdc2">'[2]XL4钢筋(中途泵房)'!$E$24</definedName>
    <definedName name="zdw">'[2]XL3钢筋(中途泵房)'!$E$24</definedName>
    <definedName name="zdw1">'[2]XL4钢筋(中途泵房)'!$E$29</definedName>
    <definedName name="zdw2">'[2]XL4钢筋(中途泵房)'!$E$31</definedName>
    <definedName name="zj">'[2]XL3钢筋(中途泵房)'!$E$18</definedName>
    <definedName name="_zj1">'[2]XL4钢筋(中途泵房)'!$E$18</definedName>
    <definedName name="_zj2">'[2]XL4钢筋(中途泵房)'!$E$23</definedName>
    <definedName name="zq">[15]总表!$D$44</definedName>
    <definedName name="ztz">[16]ⅡCASS厂址推荐11月调!$G$49</definedName>
    <definedName name="zw">'[2]XL3钢筋(中途泵房)'!$E$25</definedName>
    <definedName name="_zw1">'[2]XL4钢筋(中途泵房)'!$E$30</definedName>
    <definedName name="_zw2">'[2]XL4钢筋(中途泵房)'!$E$32</definedName>
    <definedName name="zwg">'[2]XL3钢筋(中途泵房)'!$E$17</definedName>
    <definedName name="贷款">#REF!</definedName>
    <definedName name="二期">#REF!</definedName>
    <definedName name="概算表">#REF!</definedName>
    <definedName name="管径">#REF!</definedName>
    <definedName name="管实长">#REF!</definedName>
    <definedName name="管长">#REF!</definedName>
    <definedName name="环库">#REF!</definedName>
    <definedName name="江">#REF!</definedName>
    <definedName name="江安">[9]概算总表!$1:$4</definedName>
    <definedName name="井径">#REF!</definedName>
    <definedName name="开挖量">#REF!</definedName>
    <definedName name="开挖深">#REF!</definedName>
    <definedName name="开县">#REF!</definedName>
    <definedName name="利息１">#REF!</definedName>
    <definedName name="设备表">#REF!</definedName>
    <definedName name="投标DN1400钢管">'[4]管材综合单价(投标价)'!#REF!</definedName>
    <definedName name="投标DN1600管">'[4]管材综合单价(投标价)'!#REF!</definedName>
    <definedName name="新">#REF!</definedName>
    <definedName name="造价表">#REF!</definedName>
    <definedName name="造价表1">#REF!</definedName>
    <definedName name="长寿概算表">#REF!</definedName>
    <definedName name="资金">#REF!</definedName>
    <definedName name="_xlnm.Print_Titles" localSheetId="0">'莆田-菜溪岩 '!$1:$4</definedName>
    <definedName name="_xlnm.Print_Area" localSheetId="0">'莆田-菜溪岩 '!$A$1:$I$49</definedName>
  </definedNames>
  <calcPr calcId="144525"/>
</workbook>
</file>

<file path=xl/sharedStrings.xml><?xml version="1.0" encoding="utf-8"?>
<sst xmlns="http://schemas.openxmlformats.org/spreadsheetml/2006/main" count="141" uniqueCount="81">
  <si>
    <t>工程投资估算</t>
  </si>
  <si>
    <t>工程名称：菜溪岩服务区提升改造项目</t>
  </si>
  <si>
    <t>序号</t>
  </si>
  <si>
    <t>项目名称</t>
  </si>
  <si>
    <t>单位</t>
  </si>
  <si>
    <t>数量</t>
  </si>
  <si>
    <t>单价（元）
（控制价）</t>
  </si>
  <si>
    <t>合计（元）
（控制价）</t>
  </si>
  <si>
    <t>单价
（竞价人报价）</t>
  </si>
  <si>
    <t>合计
（竞价人报价）</t>
  </si>
  <si>
    <t>备注</t>
  </si>
  <si>
    <t>工程费用</t>
  </si>
  <si>
    <t>包含第一部分</t>
  </si>
  <si>
    <t>第一部分 建筑安装工程费</t>
  </si>
  <si>
    <t>卫生间改造</t>
  </si>
  <si>
    <t>m2</t>
  </si>
  <si>
    <t>设备设施完善</t>
  </si>
  <si>
    <t>项</t>
  </si>
  <si>
    <t>更换老化设施（洁具、灯具、防潮板等）</t>
  </si>
  <si>
    <t>智能化工程</t>
  </si>
  <si>
    <t>公共区域改造</t>
  </si>
  <si>
    <t>简单装修</t>
  </si>
  <si>
    <t>土建工程</t>
  </si>
  <si>
    <t>2.1.1</t>
  </si>
  <si>
    <t>拆除工程</t>
  </si>
  <si>
    <t>拆除原有内部外饰面及垃圾外运</t>
  </si>
  <si>
    <t>2.1.2</t>
  </si>
  <si>
    <t>一般土建工程</t>
  </si>
  <si>
    <t>新建墙体</t>
  </si>
  <si>
    <t>2.1.3</t>
  </si>
  <si>
    <t>装修工程</t>
  </si>
  <si>
    <t>地面、墙面、天棚简单装修</t>
  </si>
  <si>
    <t>土建配套安装工程</t>
  </si>
  <si>
    <t>2.2.1</t>
  </si>
  <si>
    <t>给排水工程</t>
  </si>
  <si>
    <t>2.2.2</t>
  </si>
  <si>
    <t>电气及照明工程</t>
  </si>
  <si>
    <t>走廊改造</t>
  </si>
  <si>
    <t>3.1.1</t>
  </si>
  <si>
    <t>3.1.2</t>
  </si>
  <si>
    <t>3.1.3</t>
  </si>
  <si>
    <t>3.2.1</t>
  </si>
  <si>
    <t>3.2.2</t>
  </si>
  <si>
    <t>房屋修缮</t>
  </si>
  <si>
    <t>室内其他区域零星修缮</t>
  </si>
  <si>
    <t>脱落、开裂、渗水等部位零星修缮及考虑局部布局变动(拆除墙体、新增墙体)</t>
  </si>
  <si>
    <t>司机之家改造</t>
  </si>
  <si>
    <t>5.1.1</t>
  </si>
  <si>
    <t>5.1.2</t>
  </si>
  <si>
    <t>5.1.3</t>
  </si>
  <si>
    <t>5.2.1</t>
  </si>
  <si>
    <t>5.2.2</t>
  </si>
  <si>
    <t>5.2.3</t>
  </si>
  <si>
    <t>弱电工程</t>
  </si>
  <si>
    <t>5.2.4</t>
  </si>
  <si>
    <t>消防工程</t>
  </si>
  <si>
    <t>外立面提升改造</t>
  </si>
  <si>
    <t>外立面装饰工程</t>
  </si>
  <si>
    <t>白色外墙漆及外架</t>
  </si>
  <si>
    <t>主楼夜景灯光</t>
  </si>
  <si>
    <t>灯具、电线、电缆及配电箱</t>
  </si>
  <si>
    <t>室外工程改造</t>
  </si>
  <si>
    <t>消防泵改造</t>
  </si>
  <si>
    <t>木连廊拆除</t>
  </si>
  <si>
    <t>给水改造</t>
  </si>
  <si>
    <t>增加蓄水池</t>
  </si>
  <si>
    <t>垃圾分类收集点</t>
  </si>
  <si>
    <t>标识标牌</t>
  </si>
  <si>
    <t>总金额</t>
  </si>
  <si>
    <t>单价估算</t>
  </si>
  <si>
    <t>蹲便器</t>
  </si>
  <si>
    <t>台</t>
  </si>
  <si>
    <t>座便器</t>
  </si>
  <si>
    <t>小便器</t>
  </si>
  <si>
    <t>洗手台</t>
  </si>
  <si>
    <t>卫生间隔断</t>
  </si>
  <si>
    <t>小便斗隔断</t>
  </si>
  <si>
    <t>块</t>
  </si>
  <si>
    <t>栏杆扶手</t>
  </si>
  <si>
    <t>纸盒</t>
  </si>
  <si>
    <t>成品拖把池等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</si>
</sst>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/>
  </cellStyleXfs>
  <cellXfs count="54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Other\CoverDem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n_z.gp4\user\TOOLS\ANALY\SEWAGE\ANA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2313;&#27745;&#27700;&#22788;&#29702;\My%20Documents\&#31119;&#24030;&#21335;&#21488;&#23707;\&#39044;&#21487;\&#21326;&#38738;&#36335;&#39030;&#31649;&#2011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Downloads\ANALYSIS\REGRESS.XL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2313;&#27745;&#27700;&#22788;&#29702;\user2006year\&#26477;&#24030;&#22235;&#22561;&#27745;&#27700;&#21453;&#21521;&#36755;&#36865;&#24037;&#31243;0603\&#36755;&#36865;&#27893;&#25151;&#22303;&#243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pyh\&#23453;&#40481;&#32473;&#27700;&#24037;&#31243;&#21021;&#37096;&#35774;&#35745;\&#23453;&#40481;&#24635;&#34920;\2003.9&#23453;&#40481;9km&#20911;&#21152;&#23665;&#27700;&#21378;&#25193;&#24314;b6\&#20869;&#27743;&#27745;&#27700;&#22788;&#29702;&#21378;\&#20869;&#27743;&#27745;&#27700;&#21378;&#25237;&#26631;\&#20160;&#37025;\&#20160;&#37025;&#27745;&#27700;(00.4&#2637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2313;&#27745;&#27700;&#22788;&#29702;\yh\work\2008\&#37325;&#24198;&#27745;&#27700;&#24037;&#21487;\&#31119;&#27704;&#36130;&#21153;&#35780;&#20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2002&#24180;&#20854;&#20182;\&#20016;&#37117;&#27745;&#27700;&#21487;&#30740;&#22797;&#23457;&#35843;&#25972;02.11-29\CASS&#24037;&#33402;&#19997;&#32504;&#21378;&#22336;&#65292;&#25512;&#33616;%20(&#36817;&#26399;2002-11&#26376;&#3584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&#27896;&#24030;&#21271;&#37066;\&#20869;&#27743;&#27745;&#27700;&#26045;&#24037;&#22270;(&#2084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NG\&#29325;&#20026;&#27745;&#27700;&#22788;&#29702;\&#20160;&#37025;\&#20160;&#37025;&#27745;&#27700;(00.4&#2637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&#22841;\2004&#24037;&#20316;&#25991;&#20214;\&#28201;&#24030;&#32473;&#27700;&#25237;&#26631;\&#28201;&#24030;&#32473;&#277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36;&#20840;&#20849;&#20139;\&#24320;&#27743;&#21439;&#27745;&#27700;&#21021;&#35774;\&#24037;&#20316;&#25991;&#20214;&#22841;\&#19968;&#25152;&#30005;&#33041;&#36716;&#26469;\&#38406;&#20013;&#27745;&#27700;\&#24052;&#21335;&#25237;&#26631;\&#20160;&#37025;\&#20160;&#37025;&#27745;&#27700;(00.4&#2637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827;&#34892;&#24037;&#31243;\&#32769;&#28207;863\20040508\WINDOWS\TEMP\SUPPLY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02&#24180;&#20854;&#20182;\&#20016;&#37117;&#27745;&#27700;&#21487;&#30740;&#22797;&#23457;&#35843;&#25972;02.11-29\lgn\&#20272;&#31639;&#20998;&#26512;&#25913;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o\c\My%20Documents\&#27745;&#277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60;&#37025;\&#20160;&#37025;&#27745;&#27700;(00.4&#26376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模板"/>
      <sheetName val="格式"/>
      <sheetName val="总表模板"/>
      <sheetName val="总封模板"/>
      <sheetName val="子项列表"/>
      <sheetName val="CoverDe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二沉池配水井"/>
      <sheetName val="16#"/>
      <sheetName val="17#"/>
      <sheetName val="18#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GRES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输送泵房土建"/>
      <sheetName val="XLR_NoRangeSheet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总封"/>
      <sheetName val="泵房"/>
      <sheetName val="沉砂"/>
      <sheetName val="氧沟"/>
      <sheetName val="脱水"/>
      <sheetName val="数据"/>
      <sheetName val="计算"/>
      <sheetName val="概算总表"/>
      <sheetName val="利息"/>
      <sheetName val="概算总表 (2)"/>
      <sheetName val="利息 (2)"/>
      <sheetName val="概算总表 (3)"/>
      <sheetName val="利息 (3)"/>
      <sheetName val="概算总表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利息"/>
      <sheetName val="流动资金"/>
      <sheetName val="成本"/>
      <sheetName val="年成本分析"/>
      <sheetName val="现金流量"/>
      <sheetName val="资本金现金流量"/>
      <sheetName val="损益表"/>
      <sheetName val="财务计划"/>
      <sheetName val="资产负债"/>
      <sheetName val="借款偿还"/>
      <sheetName val="财务指标"/>
      <sheetName val="敏感分析1"/>
      <sheetName val="资金来源运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管道总表11月调"/>
      <sheetName val="汇总表11月调"/>
      <sheetName val="ⅡCASS厂址推荐11月调"/>
      <sheetName val="利息"/>
      <sheetName val="（1万吨）基本数据(推荐)11月调"/>
      <sheetName val="技经指表汇总表（1万吨）11月调"/>
      <sheetName val="资金筹措"/>
      <sheetName val="流动资金"/>
      <sheetName val="成本"/>
      <sheetName val="jdb"/>
      <sheetName val="现金流量"/>
      <sheetName val="损益"/>
      <sheetName val="借款还本付息表 "/>
      <sheetName val="资金应用"/>
      <sheetName val="资产负债"/>
      <sheetName val="敏感分析 (2)"/>
      <sheetName val="现金流量 (2)"/>
      <sheetName val="敏感分析"/>
      <sheetName val="ⅡCASS厂址推荐远期8-1 "/>
      <sheetName val="(Ⅰ)CASS（8-1） "/>
      <sheetName val="（Ⅰ）CASS 远期（8-1）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 (14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3)"/>
      <sheetName val="Sheet1 (4)"/>
      <sheetName val="Sheet1 (5)"/>
      <sheetName val="建设期利息"/>
      <sheetName val="目录"/>
      <sheetName val="污水厂总表"/>
      <sheetName val="中途提升泵站"/>
      <sheetName val="综合概算表 "/>
      <sheetName val="泵站总表"/>
      <sheetName val="圆钢单位重量(不打印)"/>
      <sheetName val="钢筋(中途泵站)"/>
      <sheetName val="预埋铁件(中途泵站)"/>
      <sheetName val="XL3钢筋(中途泵房)"/>
      <sheetName val="XL4钢筋(中途泵房)"/>
      <sheetName val="XL1、2钢筋(中途泵房)"/>
      <sheetName val="XL5钢筋(中途泵房)"/>
      <sheetName val="LL1钢筋(中途泵房)"/>
      <sheetName val="KZ1钢筋(中途泵房)"/>
      <sheetName val="GZ钢筋(中途泵房)"/>
      <sheetName val="WL1钢筋(中途泵房)"/>
      <sheetName val="WKL1钢筋(中途泵房)"/>
      <sheetName val="WKL2-1钢筋(中途泵房)"/>
      <sheetName val="WKL2-2钢筋(中途泵房)"/>
      <sheetName val="LL-1钢筋(中途泵房)"/>
      <sheetName val="工程量计算(出水井)"/>
      <sheetName val="钢筋(出水井)"/>
      <sheetName val="工程量计算(进水井)"/>
      <sheetName val="钢筋(进水井)"/>
      <sheetName val="工程量计算(冲洗水池、储泥池)"/>
      <sheetName val="钢筋(冲洗水池、储泥池)"/>
      <sheetName val="工程量计算(回用水池)"/>
      <sheetName val="钢筋(回用水池)"/>
      <sheetName val="工程量计算(粗格栅井泵房)"/>
      <sheetName val="钢筋(粗格栅井泵房)"/>
      <sheetName val="预埋铁件(粗格栅井泵房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封"/>
      <sheetName val="泵房"/>
      <sheetName val="沉砂"/>
      <sheetName val="氧沟"/>
      <sheetName val="脱水"/>
      <sheetName val="数据"/>
      <sheetName val="计算"/>
      <sheetName val="概算总表"/>
      <sheetName val="利息"/>
      <sheetName val="概算总表 (2)"/>
      <sheetName val="利息 (2)"/>
      <sheetName val="概算总表 (3)"/>
      <sheetName val="利息 (3)"/>
      <sheetName val="概算总表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管材综合单价(真实价)"/>
      <sheetName val="多方案管径比较(真实价)"/>
      <sheetName val="管网总表"/>
      <sheetName val="管材综合单价(投标价)"/>
      <sheetName val="多方案管径比较(投标价)"/>
      <sheetName val="汇总表"/>
      <sheetName val="管网总表(投标价)"/>
      <sheetName val="水厂总表(经济分析)"/>
      <sheetName val="基本参数(管)"/>
      <sheetName val="成本计算(管)"/>
      <sheetName val="Sheet1"/>
      <sheetName val="基本参数(厂)"/>
      <sheetName val="成本计算(厂)"/>
      <sheetName val="利息(经济分析)"/>
      <sheetName val="污泥脱水间"/>
      <sheetName val="加氯间"/>
      <sheetName val="加药间"/>
      <sheetName val="泵站改造"/>
      <sheetName val="综合楼"/>
      <sheetName val="值班宿舍"/>
      <sheetName val="食堂"/>
      <sheetName val="机修、仓库"/>
      <sheetName val="车库"/>
      <sheetName val="大门门卫"/>
      <sheetName val="10KV配电室"/>
      <sheetName val="自动化"/>
      <sheetName val="仪表"/>
      <sheetName val="厂平面布置"/>
      <sheetName val="基本数据表"/>
      <sheetName val="生产成本--基本数据"/>
      <sheetName val="总成本费用表"/>
      <sheetName val="损益表"/>
      <sheetName val="资金来源及运用表"/>
      <sheetName val="现金流量表(全部投资)"/>
      <sheetName val="还贷能力预测表(全部投资)"/>
      <sheetName val="还贷能力预测表(贷款部分)"/>
      <sheetName val="年经营费及成本敏感性"/>
      <sheetName val="财务指标汇总"/>
      <sheetName val="IRR敏感性分析表"/>
      <sheetName val="PRN资金1"/>
      <sheetName val="PRN资金2"/>
      <sheetName val="PRN资金3"/>
      <sheetName val="PRN损益1"/>
      <sheetName val="PRN损益2"/>
      <sheetName val="PRN成本数据"/>
      <sheetName val="PRN成本1"/>
      <sheetName val="PRN成本2"/>
      <sheetName val="PRN现金(全部)1"/>
      <sheetName val="PRN现金(全部)2"/>
      <sheetName val="PRN现金(全部)3"/>
      <sheetName val="PRN还贷(国外)1"/>
      <sheetName val="PRN还贷(国外)2"/>
      <sheetName val="PRN还贷(国外)3"/>
      <sheetName val="PRN还贷(全部)1"/>
      <sheetName val="PRN还贷(全部)2"/>
      <sheetName val="PRN还贷(全部)3"/>
      <sheetName val="PRN经营敏感 "/>
      <sheetName val="PRNIRR敏感"/>
      <sheetName val="PRN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总封"/>
      <sheetName val="泵房"/>
      <sheetName val="沉砂"/>
      <sheetName val="氧沟"/>
      <sheetName val="脱水"/>
      <sheetName val="数据"/>
      <sheetName val="计算"/>
      <sheetName val="概算总表"/>
      <sheetName val="利息"/>
      <sheetName val="概算总表 (2)"/>
      <sheetName val="利息 (2)"/>
      <sheetName val="概算总表 (3)"/>
      <sheetName val="利息 (3)"/>
      <sheetName val="概算总表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打印1"/>
      <sheetName val="打印2"/>
      <sheetName val="原始数据"/>
      <sheetName val="生产成本表"/>
      <sheetName val="总成本估算表"/>
      <sheetName val="销售收入表和支出"/>
      <sheetName val="现金流量表"/>
      <sheetName val="还贷能力预测表(贷款部分)"/>
      <sheetName val="还贷能力预测表(全部投资)"/>
      <sheetName val="损益表"/>
      <sheetName val="财务内部收益率敏感性分析"/>
      <sheetName val="借款还本付息表"/>
      <sheetName val="资金来源和运作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打印1"/>
      <sheetName val="打印2"/>
      <sheetName val="原始数据"/>
      <sheetName val="生产成本表"/>
      <sheetName val="总成本估算表"/>
      <sheetName val="销售收入表和支出"/>
      <sheetName val="现金流量表"/>
      <sheetName val="还贷能力预测表(贷款部分)"/>
      <sheetName val="还贷能力预测表(全部投资)"/>
      <sheetName val="损益表"/>
      <sheetName val="财务内部收益率敏感性分析"/>
      <sheetName val="借款还本付息表"/>
      <sheetName val="资金来源和运作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封"/>
      <sheetName val="泵房"/>
      <sheetName val="沉砂"/>
      <sheetName val="氧沟"/>
      <sheetName val="脱水"/>
      <sheetName val="数据"/>
      <sheetName val="计算"/>
      <sheetName val="概算总表"/>
      <sheetName val="利息"/>
      <sheetName val="概算总表 (2)"/>
      <sheetName val="利息 (2)"/>
      <sheetName val="概算总表 (3)"/>
      <sheetName val="利息 (3)"/>
      <sheetName val="概算总表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view="pageBreakPreview" zoomScale="89" zoomScaleNormal="90" workbookViewId="0">
      <selection activeCell="A1" sqref="A1:I1"/>
    </sheetView>
  </sheetViews>
  <sheetFormatPr defaultColWidth="9" defaultRowHeight="33" customHeight="1"/>
  <cols>
    <col min="1" max="1" width="7.26666666666667" style="7" customWidth="1"/>
    <col min="2" max="2" width="25" style="8" customWidth="1"/>
    <col min="3" max="3" width="6.46666666666667" style="7" customWidth="1"/>
    <col min="4" max="4" width="7.05833333333333" style="7" customWidth="1"/>
    <col min="5" max="5" width="10.2" style="7" customWidth="1"/>
    <col min="6" max="6" width="11.4666666666667" style="9" customWidth="1"/>
    <col min="7" max="7" width="9.18333333333333" style="9" customWidth="1"/>
    <col min="8" max="8" width="11.9166666666667" style="9" customWidth="1"/>
    <col min="9" max="9" width="22.1166666666667" style="10" customWidth="1"/>
    <col min="10" max="10" width="13.7583333333333" style="2"/>
    <col min="11" max="11" width="72.3416666666667" style="2" customWidth="1"/>
    <col min="12" max="16384" width="9" style="2"/>
  </cols>
  <sheetData>
    <row r="1" s="2" customFormat="1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46"/>
    </row>
    <row r="2" s="2" customFormat="1" customHeight="1" spans="1:9">
      <c r="A2" s="13" t="s">
        <v>1</v>
      </c>
      <c r="B2" s="14"/>
      <c r="C2" s="14"/>
      <c r="D2" s="14"/>
      <c r="E2" s="14"/>
      <c r="F2" s="14"/>
      <c r="G2" s="14"/>
      <c r="H2" s="14"/>
      <c r="I2" s="47"/>
    </row>
    <row r="3" s="3" customFormat="1" customHeight="1" spans="1:9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40" t="s">
        <v>10</v>
      </c>
    </row>
    <row r="4" s="4" customFormat="1" customHeight="1" spans="1:9">
      <c r="A4" s="15"/>
      <c r="B4" s="15"/>
      <c r="C4" s="15"/>
      <c r="D4" s="18"/>
      <c r="E4" s="19"/>
      <c r="F4" s="18"/>
      <c r="G4" s="20"/>
      <c r="H4" s="20"/>
      <c r="I4" s="48"/>
    </row>
    <row r="5" s="4" customFormat="1" customHeight="1" spans="1:9">
      <c r="A5" s="15"/>
      <c r="B5" s="21" t="s">
        <v>11</v>
      </c>
      <c r="C5" s="15"/>
      <c r="D5" s="22"/>
      <c r="E5" s="23"/>
      <c r="F5" s="22">
        <f>F6</f>
        <v>3187984</v>
      </c>
      <c r="I5" s="49" t="s">
        <v>12</v>
      </c>
    </row>
    <row r="6" s="4" customFormat="1" customHeight="1" spans="1:9">
      <c r="A6" s="15"/>
      <c r="B6" s="21" t="s">
        <v>13</v>
      </c>
      <c r="C6" s="15"/>
      <c r="D6" s="23"/>
      <c r="E6" s="23"/>
      <c r="F6" s="23">
        <f>F7+F11+F19+F27+F29+F39+F43</f>
        <v>3187984</v>
      </c>
      <c r="I6" s="49"/>
    </row>
    <row r="7" s="5" customFormat="1" customHeight="1" spans="1:9">
      <c r="A7" s="24">
        <v>1</v>
      </c>
      <c r="B7" s="25" t="s">
        <v>14</v>
      </c>
      <c r="C7" s="26" t="s">
        <v>15</v>
      </c>
      <c r="D7" s="27">
        <v>700</v>
      </c>
      <c r="E7" s="28">
        <f t="shared" ref="E7:E12" si="0">F7/D7</f>
        <v>248.857142857143</v>
      </c>
      <c r="F7" s="27">
        <f>F8+F9+F10</f>
        <v>174200</v>
      </c>
      <c r="I7" s="50"/>
    </row>
    <row r="8" s="2" customFormat="1" customHeight="1" spans="1:9">
      <c r="A8" s="29">
        <v>1.1</v>
      </c>
      <c r="B8" s="30" t="s">
        <v>16</v>
      </c>
      <c r="C8" s="26" t="s">
        <v>17</v>
      </c>
      <c r="D8" s="31"/>
      <c r="E8" s="31"/>
      <c r="F8" s="31"/>
      <c r="I8" s="51" t="s">
        <v>18</v>
      </c>
    </row>
    <row r="9" s="2" customFormat="1" customHeight="1" spans="1:9">
      <c r="A9" s="32"/>
      <c r="B9" s="33"/>
      <c r="C9" s="26" t="s">
        <v>15</v>
      </c>
      <c r="D9" s="31">
        <v>700</v>
      </c>
      <c r="E9" s="31">
        <v>184</v>
      </c>
      <c r="F9" s="31">
        <f>D9*E9</f>
        <v>128800</v>
      </c>
      <c r="I9" s="51"/>
    </row>
    <row r="10" s="2" customFormat="1" customHeight="1" spans="1:9">
      <c r="A10" s="34">
        <v>1.2</v>
      </c>
      <c r="B10" s="35" t="s">
        <v>19</v>
      </c>
      <c r="C10" s="26" t="s">
        <v>17</v>
      </c>
      <c r="D10" s="31">
        <v>1</v>
      </c>
      <c r="E10" s="31">
        <v>45400</v>
      </c>
      <c r="F10" s="31">
        <f t="shared" ref="F10:F15" si="1">D10*E10</f>
        <v>45400</v>
      </c>
      <c r="I10" s="51"/>
    </row>
    <row r="11" s="4" customFormat="1" customHeight="1" spans="1:9">
      <c r="A11" s="15">
        <v>2</v>
      </c>
      <c r="B11" s="36" t="s">
        <v>20</v>
      </c>
      <c r="C11" s="15" t="s">
        <v>15</v>
      </c>
      <c r="D11" s="27">
        <v>1000</v>
      </c>
      <c r="E11" s="22">
        <f t="shared" si="0"/>
        <v>990</v>
      </c>
      <c r="F11" s="22">
        <f>F12+F16</f>
        <v>990000</v>
      </c>
      <c r="I11" s="49" t="s">
        <v>21</v>
      </c>
    </row>
    <row r="12" s="4" customFormat="1" customHeight="1" spans="1:9">
      <c r="A12" s="34">
        <v>2.1</v>
      </c>
      <c r="B12" s="35" t="s">
        <v>22</v>
      </c>
      <c r="C12" s="34" t="s">
        <v>15</v>
      </c>
      <c r="D12" s="31">
        <f t="shared" ref="D10:D18" si="2">D11</f>
        <v>1000</v>
      </c>
      <c r="E12" s="37">
        <f t="shared" si="0"/>
        <v>870</v>
      </c>
      <c r="F12" s="37">
        <f>F13+F14+F15</f>
        <v>870000</v>
      </c>
      <c r="I12" s="49"/>
    </row>
    <row r="13" s="4" customFormat="1" customHeight="1" spans="1:9">
      <c r="A13" s="34" t="s">
        <v>23</v>
      </c>
      <c r="B13" s="35" t="s">
        <v>24</v>
      </c>
      <c r="C13" s="34" t="s">
        <v>15</v>
      </c>
      <c r="D13" s="31">
        <f t="shared" si="2"/>
        <v>1000</v>
      </c>
      <c r="E13" s="37">
        <v>30</v>
      </c>
      <c r="F13" s="37">
        <f t="shared" si="1"/>
        <v>30000</v>
      </c>
      <c r="I13" s="51" t="s">
        <v>25</v>
      </c>
    </row>
    <row r="14" s="4" customFormat="1" customHeight="1" spans="1:9">
      <c r="A14" s="34" t="s">
        <v>26</v>
      </c>
      <c r="B14" s="35" t="s">
        <v>27</v>
      </c>
      <c r="C14" s="34" t="s">
        <v>15</v>
      </c>
      <c r="D14" s="31">
        <f t="shared" si="2"/>
        <v>1000</v>
      </c>
      <c r="E14" s="37">
        <v>20</v>
      </c>
      <c r="F14" s="37">
        <f t="shared" si="1"/>
        <v>20000</v>
      </c>
      <c r="I14" s="51" t="s">
        <v>28</v>
      </c>
    </row>
    <row r="15" s="4" customFormat="1" customHeight="1" spans="1:9">
      <c r="A15" s="34" t="s">
        <v>29</v>
      </c>
      <c r="B15" s="38" t="s">
        <v>30</v>
      </c>
      <c r="C15" s="34" t="s">
        <v>15</v>
      </c>
      <c r="D15" s="31">
        <f t="shared" si="2"/>
        <v>1000</v>
      </c>
      <c r="E15" s="37">
        <v>820</v>
      </c>
      <c r="F15" s="37">
        <f t="shared" si="1"/>
        <v>820000</v>
      </c>
      <c r="I15" s="51" t="s">
        <v>31</v>
      </c>
    </row>
    <row r="16" s="4" customFormat="1" customHeight="1" spans="1:9">
      <c r="A16" s="31">
        <v>2.2</v>
      </c>
      <c r="B16" s="38" t="s">
        <v>32</v>
      </c>
      <c r="C16" s="34" t="s">
        <v>15</v>
      </c>
      <c r="D16" s="31">
        <f t="shared" si="2"/>
        <v>1000</v>
      </c>
      <c r="E16" s="37">
        <f t="shared" ref="E16:E20" si="3">F16/D16</f>
        <v>120</v>
      </c>
      <c r="F16" s="37">
        <f>SUM(F17:F18)</f>
        <v>120000</v>
      </c>
      <c r="I16" s="49"/>
    </row>
    <row r="17" s="4" customFormat="1" customHeight="1" spans="1:9">
      <c r="A17" s="34" t="s">
        <v>33</v>
      </c>
      <c r="B17" s="38" t="s">
        <v>34</v>
      </c>
      <c r="C17" s="34" t="s">
        <v>15</v>
      </c>
      <c r="D17" s="31">
        <f t="shared" si="2"/>
        <v>1000</v>
      </c>
      <c r="E17" s="37">
        <v>20</v>
      </c>
      <c r="F17" s="37">
        <f t="shared" ref="F17:F23" si="4">D17*E17</f>
        <v>20000</v>
      </c>
      <c r="I17" s="51"/>
    </row>
    <row r="18" s="4" customFormat="1" customHeight="1" spans="1:9">
      <c r="A18" s="34" t="s">
        <v>35</v>
      </c>
      <c r="B18" s="38" t="s">
        <v>36</v>
      </c>
      <c r="C18" s="34" t="s">
        <v>15</v>
      </c>
      <c r="D18" s="31">
        <f t="shared" si="2"/>
        <v>1000</v>
      </c>
      <c r="E18" s="37">
        <v>100</v>
      </c>
      <c r="F18" s="37">
        <f t="shared" si="4"/>
        <v>100000</v>
      </c>
      <c r="I18" s="49"/>
    </row>
    <row r="19" s="4" customFormat="1" customHeight="1" spans="1:9">
      <c r="A19" s="15">
        <v>3</v>
      </c>
      <c r="B19" s="36" t="s">
        <v>37</v>
      </c>
      <c r="C19" s="15" t="s">
        <v>15</v>
      </c>
      <c r="D19" s="27">
        <v>280</v>
      </c>
      <c r="E19" s="22">
        <f t="shared" si="3"/>
        <v>1110</v>
      </c>
      <c r="F19" s="22">
        <f>F20+F24</f>
        <v>310800</v>
      </c>
      <c r="I19" s="49" t="s">
        <v>21</v>
      </c>
    </row>
    <row r="20" s="4" customFormat="1" customHeight="1" spans="1:9">
      <c r="A20" s="34">
        <v>3.1</v>
      </c>
      <c r="B20" s="35" t="s">
        <v>22</v>
      </c>
      <c r="C20" s="34" t="s">
        <v>15</v>
      </c>
      <c r="D20" s="31">
        <f t="shared" ref="D20:D26" si="5">D19</f>
        <v>280</v>
      </c>
      <c r="E20" s="37">
        <f t="shared" si="3"/>
        <v>960</v>
      </c>
      <c r="F20" s="37">
        <f>SUM(F21:F23)</f>
        <v>268800</v>
      </c>
      <c r="I20" s="49"/>
    </row>
    <row r="21" s="4" customFormat="1" customHeight="1" spans="1:9">
      <c r="A21" s="34" t="s">
        <v>38</v>
      </c>
      <c r="B21" s="35" t="s">
        <v>24</v>
      </c>
      <c r="C21" s="34" t="s">
        <v>15</v>
      </c>
      <c r="D21" s="31">
        <f t="shared" si="5"/>
        <v>280</v>
      </c>
      <c r="E21" s="37">
        <v>50</v>
      </c>
      <c r="F21" s="37">
        <f t="shared" si="4"/>
        <v>14000</v>
      </c>
      <c r="I21" s="49"/>
    </row>
    <row r="22" s="4" customFormat="1" customHeight="1" spans="1:9">
      <c r="A22" s="34" t="s">
        <v>39</v>
      </c>
      <c r="B22" s="35" t="s">
        <v>27</v>
      </c>
      <c r="C22" s="34" t="s">
        <v>15</v>
      </c>
      <c r="D22" s="31">
        <f t="shared" si="5"/>
        <v>280</v>
      </c>
      <c r="E22" s="37">
        <v>90</v>
      </c>
      <c r="F22" s="37">
        <f t="shared" si="4"/>
        <v>25200</v>
      </c>
      <c r="I22" s="49"/>
    </row>
    <row r="23" s="4" customFormat="1" customHeight="1" spans="1:9">
      <c r="A23" s="34" t="s">
        <v>40</v>
      </c>
      <c r="B23" s="38" t="s">
        <v>30</v>
      </c>
      <c r="C23" s="34" t="s">
        <v>15</v>
      </c>
      <c r="D23" s="31">
        <f t="shared" si="5"/>
        <v>280</v>
      </c>
      <c r="E23" s="37">
        <v>820</v>
      </c>
      <c r="F23" s="37">
        <f t="shared" si="4"/>
        <v>229600</v>
      </c>
      <c r="I23" s="51" t="s">
        <v>31</v>
      </c>
    </row>
    <row r="24" s="4" customFormat="1" customHeight="1" spans="1:9">
      <c r="A24" s="34">
        <v>3.2</v>
      </c>
      <c r="B24" s="38" t="s">
        <v>32</v>
      </c>
      <c r="C24" s="34" t="s">
        <v>15</v>
      </c>
      <c r="D24" s="31">
        <f t="shared" si="5"/>
        <v>280</v>
      </c>
      <c r="E24" s="37">
        <f>F24/D24</f>
        <v>150</v>
      </c>
      <c r="F24" s="37">
        <f>SUM(F25:F26)</f>
        <v>42000</v>
      </c>
      <c r="I24" s="49"/>
    </row>
    <row r="25" s="4" customFormat="1" customHeight="1" spans="1:9">
      <c r="A25" s="34" t="s">
        <v>41</v>
      </c>
      <c r="B25" s="38" t="s">
        <v>34</v>
      </c>
      <c r="C25" s="34" t="s">
        <v>15</v>
      </c>
      <c r="D25" s="31">
        <f t="shared" si="5"/>
        <v>280</v>
      </c>
      <c r="E25" s="37">
        <v>30</v>
      </c>
      <c r="F25" s="37">
        <f t="shared" ref="F25:F28" si="6">D25*E25</f>
        <v>8400</v>
      </c>
      <c r="I25" s="49"/>
    </row>
    <row r="26" s="4" customFormat="1" customHeight="1" spans="1:9">
      <c r="A26" s="34" t="s">
        <v>42</v>
      </c>
      <c r="B26" s="38" t="s">
        <v>36</v>
      </c>
      <c r="C26" s="34" t="s">
        <v>15</v>
      </c>
      <c r="D26" s="31">
        <f t="shared" si="5"/>
        <v>280</v>
      </c>
      <c r="E26" s="37">
        <v>120</v>
      </c>
      <c r="F26" s="37">
        <f t="shared" si="6"/>
        <v>33600</v>
      </c>
      <c r="I26" s="49"/>
    </row>
    <row r="27" s="4" customFormat="1" customHeight="1" spans="1:9">
      <c r="A27" s="15">
        <v>4</v>
      </c>
      <c r="B27" s="36" t="s">
        <v>43</v>
      </c>
      <c r="C27" s="15"/>
      <c r="D27" s="27"/>
      <c r="E27" s="22"/>
      <c r="F27" s="22">
        <f>F28</f>
        <v>200000</v>
      </c>
      <c r="I27" s="49"/>
    </row>
    <row r="28" s="4" customFormat="1" ht="53" customHeight="1" spans="1:9">
      <c r="A28" s="34">
        <v>4.1</v>
      </c>
      <c r="B28" s="38" t="s">
        <v>44</v>
      </c>
      <c r="C28" s="34" t="s">
        <v>15</v>
      </c>
      <c r="D28" s="31">
        <v>2000</v>
      </c>
      <c r="E28" s="37">
        <v>100</v>
      </c>
      <c r="F28" s="37">
        <f t="shared" si="6"/>
        <v>200000</v>
      </c>
      <c r="I28" s="51" t="s">
        <v>45</v>
      </c>
    </row>
    <row r="29" s="5" customFormat="1" customHeight="1" spans="1:9">
      <c r="A29" s="15">
        <v>5</v>
      </c>
      <c r="B29" s="36" t="s">
        <v>46</v>
      </c>
      <c r="C29" s="24" t="s">
        <v>15</v>
      </c>
      <c r="D29" s="27">
        <v>180</v>
      </c>
      <c r="E29" s="39">
        <f>F29/D29</f>
        <v>1402</v>
      </c>
      <c r="F29" s="39">
        <f>F30+F34</f>
        <v>252360</v>
      </c>
      <c r="I29" s="50"/>
    </row>
    <row r="30" s="4" customFormat="1" customHeight="1" spans="1:9">
      <c r="A30" s="34">
        <v>5.1</v>
      </c>
      <c r="B30" s="35" t="s">
        <v>22</v>
      </c>
      <c r="C30" s="34" t="s">
        <v>15</v>
      </c>
      <c r="D30" s="31">
        <f t="shared" ref="D30:D38" si="7">D29</f>
        <v>180</v>
      </c>
      <c r="E30" s="37">
        <f>F30/D30</f>
        <v>1114</v>
      </c>
      <c r="F30" s="37">
        <f>SUM(F31:F33)</f>
        <v>200520</v>
      </c>
      <c r="I30" s="49"/>
    </row>
    <row r="31" s="4" customFormat="1" customHeight="1" spans="1:9">
      <c r="A31" s="34" t="s">
        <v>47</v>
      </c>
      <c r="B31" s="35" t="s">
        <v>24</v>
      </c>
      <c r="C31" s="34" t="s">
        <v>15</v>
      </c>
      <c r="D31" s="31">
        <f t="shared" si="7"/>
        <v>180</v>
      </c>
      <c r="E31" s="37">
        <v>98</v>
      </c>
      <c r="F31" s="37">
        <f t="shared" ref="F31:F33" si="8">D31*E31</f>
        <v>17640</v>
      </c>
      <c r="I31" s="49"/>
    </row>
    <row r="32" s="4" customFormat="1" customHeight="1" spans="1:9">
      <c r="A32" s="34" t="s">
        <v>48</v>
      </c>
      <c r="B32" s="35" t="s">
        <v>27</v>
      </c>
      <c r="C32" s="34" t="s">
        <v>15</v>
      </c>
      <c r="D32" s="31">
        <f t="shared" si="7"/>
        <v>180</v>
      </c>
      <c r="E32" s="37">
        <v>98</v>
      </c>
      <c r="F32" s="37">
        <f t="shared" si="8"/>
        <v>17640</v>
      </c>
      <c r="I32" s="51"/>
    </row>
    <row r="33" s="4" customFormat="1" customHeight="1" spans="1:9">
      <c r="A33" s="34" t="s">
        <v>49</v>
      </c>
      <c r="B33" s="38" t="s">
        <v>30</v>
      </c>
      <c r="C33" s="34" t="s">
        <v>15</v>
      </c>
      <c r="D33" s="31">
        <f t="shared" si="7"/>
        <v>180</v>
      </c>
      <c r="E33" s="37">
        <v>918</v>
      </c>
      <c r="F33" s="37">
        <f t="shared" si="8"/>
        <v>165240</v>
      </c>
      <c r="I33" s="51"/>
    </row>
    <row r="34" s="4" customFormat="1" customHeight="1" spans="1:9">
      <c r="A34" s="34">
        <v>5.2</v>
      </c>
      <c r="B34" s="38" t="s">
        <v>32</v>
      </c>
      <c r="C34" s="34" t="s">
        <v>15</v>
      </c>
      <c r="D34" s="31">
        <f t="shared" si="7"/>
        <v>180</v>
      </c>
      <c r="E34" s="37">
        <f>F34/D34</f>
        <v>288</v>
      </c>
      <c r="F34" s="37">
        <f>SUM(F35:F38)</f>
        <v>51840</v>
      </c>
      <c r="I34" s="49"/>
    </row>
    <row r="35" s="4" customFormat="1" customHeight="1" spans="1:9">
      <c r="A35" s="34" t="s">
        <v>50</v>
      </c>
      <c r="B35" s="38" t="s">
        <v>34</v>
      </c>
      <c r="C35" s="34" t="s">
        <v>15</v>
      </c>
      <c r="D35" s="31">
        <f t="shared" si="7"/>
        <v>180</v>
      </c>
      <c r="E35" s="37">
        <v>50</v>
      </c>
      <c r="F35" s="37">
        <f t="shared" ref="F35:F38" si="9">D35*E35</f>
        <v>9000</v>
      </c>
      <c r="I35" s="49"/>
    </row>
    <row r="36" s="4" customFormat="1" customHeight="1" spans="1:9">
      <c r="A36" s="34" t="s">
        <v>51</v>
      </c>
      <c r="B36" s="38" t="s">
        <v>36</v>
      </c>
      <c r="C36" s="34" t="s">
        <v>15</v>
      </c>
      <c r="D36" s="31">
        <f t="shared" si="7"/>
        <v>180</v>
      </c>
      <c r="E36" s="37">
        <v>138</v>
      </c>
      <c r="F36" s="37">
        <f t="shared" si="9"/>
        <v>24840</v>
      </c>
      <c r="I36" s="49"/>
    </row>
    <row r="37" s="4" customFormat="1" customHeight="1" spans="1:9">
      <c r="A37" s="34" t="s">
        <v>52</v>
      </c>
      <c r="B37" s="38" t="s">
        <v>53</v>
      </c>
      <c r="C37" s="34" t="s">
        <v>15</v>
      </c>
      <c r="D37" s="31">
        <f t="shared" si="7"/>
        <v>180</v>
      </c>
      <c r="E37" s="37">
        <v>50</v>
      </c>
      <c r="F37" s="37">
        <f t="shared" si="9"/>
        <v>9000</v>
      </c>
      <c r="I37" s="49"/>
    </row>
    <row r="38" s="4" customFormat="1" customHeight="1" spans="1:9">
      <c r="A38" s="34" t="s">
        <v>54</v>
      </c>
      <c r="B38" s="38" t="s">
        <v>55</v>
      </c>
      <c r="C38" s="34" t="s">
        <v>15</v>
      </c>
      <c r="D38" s="31">
        <f t="shared" si="7"/>
        <v>180</v>
      </c>
      <c r="E38" s="37">
        <v>50</v>
      </c>
      <c r="F38" s="37">
        <f t="shared" si="9"/>
        <v>9000</v>
      </c>
      <c r="I38" s="49"/>
    </row>
    <row r="39" s="4" customFormat="1" customHeight="1" spans="1:9">
      <c r="A39" s="15">
        <v>6</v>
      </c>
      <c r="B39" s="36" t="s">
        <v>56</v>
      </c>
      <c r="C39" s="34" t="s">
        <v>15</v>
      </c>
      <c r="D39" s="27">
        <v>2960</v>
      </c>
      <c r="E39" s="22">
        <f>F39/D39</f>
        <v>248</v>
      </c>
      <c r="F39" s="22">
        <f>F40+F41+F42</f>
        <v>734080</v>
      </c>
      <c r="I39" s="49"/>
    </row>
    <row r="40" s="4" customFormat="1" customHeight="1" spans="1:9">
      <c r="A40" s="34">
        <v>6.1</v>
      </c>
      <c r="B40" s="38" t="s">
        <v>24</v>
      </c>
      <c r="C40" s="34" t="s">
        <v>15</v>
      </c>
      <c r="D40" s="31">
        <v>2960</v>
      </c>
      <c r="E40" s="37">
        <v>20</v>
      </c>
      <c r="F40" s="37">
        <f t="shared" ref="F40:F42" si="10">D40*E40</f>
        <v>59200</v>
      </c>
      <c r="I40" s="49"/>
    </row>
    <row r="41" s="2" customFormat="1" customHeight="1" spans="1:9">
      <c r="A41" s="34">
        <v>6.2</v>
      </c>
      <c r="B41" s="38" t="s">
        <v>57</v>
      </c>
      <c r="C41" s="34" t="s">
        <v>15</v>
      </c>
      <c r="D41" s="31">
        <v>2960</v>
      </c>
      <c r="E41" s="37">
        <v>178</v>
      </c>
      <c r="F41" s="37">
        <f t="shared" si="10"/>
        <v>526880</v>
      </c>
      <c r="I41" s="51" t="s">
        <v>58</v>
      </c>
    </row>
    <row r="42" s="2" customFormat="1" customHeight="1" spans="1:9">
      <c r="A42" s="34">
        <v>6.3</v>
      </c>
      <c r="B42" s="38" t="s">
        <v>59</v>
      </c>
      <c r="C42" s="34" t="s">
        <v>15</v>
      </c>
      <c r="D42" s="31">
        <v>2960</v>
      </c>
      <c r="E42" s="37">
        <v>50</v>
      </c>
      <c r="F42" s="37">
        <f t="shared" si="10"/>
        <v>148000</v>
      </c>
      <c r="I42" s="51" t="s">
        <v>60</v>
      </c>
    </row>
    <row r="43" s="4" customFormat="1" customHeight="1" spans="1:9">
      <c r="A43" s="15">
        <v>7</v>
      </c>
      <c r="B43" s="36" t="s">
        <v>61</v>
      </c>
      <c r="C43" s="40"/>
      <c r="D43" s="27"/>
      <c r="E43" s="22"/>
      <c r="F43" s="22">
        <f>SUM(F44:F48)</f>
        <v>526544</v>
      </c>
      <c r="I43" s="49"/>
    </row>
    <row r="44" s="4" customFormat="1" customHeight="1" spans="1:9">
      <c r="A44" s="34">
        <v>7.1</v>
      </c>
      <c r="B44" s="38" t="s">
        <v>62</v>
      </c>
      <c r="C44" s="29" t="s">
        <v>17</v>
      </c>
      <c r="D44" s="31">
        <v>2</v>
      </c>
      <c r="E44" s="37">
        <v>45552</v>
      </c>
      <c r="F44" s="37">
        <f t="shared" ref="F44:F48" si="11">D44*E44</f>
        <v>91104</v>
      </c>
      <c r="I44" s="49"/>
    </row>
    <row r="45" s="4" customFormat="1" customHeight="1" spans="1:9">
      <c r="A45" s="34">
        <v>7.2</v>
      </c>
      <c r="B45" s="38" t="s">
        <v>63</v>
      </c>
      <c r="C45" s="29" t="s">
        <v>17</v>
      </c>
      <c r="D45" s="31">
        <v>2</v>
      </c>
      <c r="E45" s="37">
        <v>27000</v>
      </c>
      <c r="F45" s="37">
        <f t="shared" si="11"/>
        <v>54000</v>
      </c>
      <c r="I45" s="49"/>
    </row>
    <row r="46" s="4" customFormat="1" customHeight="1" spans="1:9">
      <c r="A46" s="34">
        <v>7.3</v>
      </c>
      <c r="B46" s="38" t="s">
        <v>64</v>
      </c>
      <c r="C46" s="29" t="s">
        <v>17</v>
      </c>
      <c r="D46" s="31">
        <v>2</v>
      </c>
      <c r="E46" s="37">
        <v>90122</v>
      </c>
      <c r="F46" s="37">
        <f t="shared" si="11"/>
        <v>180244</v>
      </c>
      <c r="I46" s="51" t="s">
        <v>65</v>
      </c>
    </row>
    <row r="47" s="4" customFormat="1" customHeight="1" spans="1:9">
      <c r="A47" s="34">
        <v>7.4</v>
      </c>
      <c r="B47" s="38" t="s">
        <v>66</v>
      </c>
      <c r="C47" s="29" t="s">
        <v>17</v>
      </c>
      <c r="D47" s="31">
        <v>2</v>
      </c>
      <c r="E47" s="37">
        <v>9100</v>
      </c>
      <c r="F47" s="37">
        <f t="shared" si="11"/>
        <v>18200</v>
      </c>
      <c r="I47" s="49"/>
    </row>
    <row r="48" s="4" customFormat="1" customHeight="1" spans="1:9">
      <c r="A48" s="34">
        <v>7.5</v>
      </c>
      <c r="B48" s="38" t="s">
        <v>67</v>
      </c>
      <c r="C48" s="29" t="s">
        <v>17</v>
      </c>
      <c r="D48" s="31">
        <v>1</v>
      </c>
      <c r="E48" s="37">
        <v>182996</v>
      </c>
      <c r="F48" s="37">
        <f t="shared" si="11"/>
        <v>182996</v>
      </c>
      <c r="G48" s="41"/>
      <c r="I48" s="49"/>
    </row>
    <row r="49" s="4" customFormat="1" customHeight="1" spans="1:9">
      <c r="A49" s="42"/>
      <c r="B49" s="21" t="s">
        <v>68</v>
      </c>
      <c r="C49" s="42"/>
      <c r="D49" s="43"/>
      <c r="E49" s="43"/>
      <c r="F49" s="23">
        <f>F6</f>
        <v>3187984</v>
      </c>
      <c r="G49" s="2"/>
      <c r="H49" s="2"/>
      <c r="I49" s="52"/>
    </row>
    <row r="50" s="4" customFormat="1" ht="42" customHeight="1" spans="1:9">
      <c r="A50" s="7"/>
      <c r="B50" s="8"/>
      <c r="C50" s="7"/>
      <c r="D50" s="7"/>
      <c r="E50" s="7"/>
      <c r="F50" s="9"/>
      <c r="G50" s="9"/>
      <c r="H50" s="9">
        <v>397</v>
      </c>
      <c r="I50" s="10"/>
    </row>
    <row r="51" s="4" customFormat="1" customHeight="1" spans="1:9">
      <c r="A51" s="7"/>
      <c r="B51" s="44"/>
      <c r="C51" s="44"/>
      <c r="D51" s="44"/>
      <c r="E51" s="44"/>
      <c r="F51" s="44"/>
      <c r="G51" s="44"/>
      <c r="H51" s="44"/>
      <c r="I51" s="53"/>
    </row>
    <row r="52" s="4" customFormat="1" customHeight="1" spans="1:9">
      <c r="A52" s="7"/>
      <c r="B52" s="8"/>
      <c r="C52" s="7"/>
      <c r="D52" s="7"/>
      <c r="E52" s="7"/>
      <c r="F52" s="9"/>
      <c r="G52" s="9"/>
      <c r="H52" s="45"/>
      <c r="I52" s="10"/>
    </row>
    <row r="53" s="4" customFormat="1" customHeight="1" spans="1:9">
      <c r="A53" s="7"/>
      <c r="B53" s="8"/>
      <c r="C53" s="7"/>
      <c r="D53" s="7"/>
      <c r="E53" s="7"/>
      <c r="F53" s="9"/>
      <c r="G53" s="9"/>
      <c r="H53" s="9"/>
      <c r="I53" s="10"/>
    </row>
    <row r="54" s="4" customFormat="1" ht="41" customHeight="1" spans="1:9">
      <c r="A54" s="7"/>
      <c r="B54" s="8"/>
      <c r="C54" s="7"/>
      <c r="D54" s="7"/>
      <c r="E54" s="7"/>
      <c r="F54" s="9"/>
      <c r="G54" s="9"/>
      <c r="H54" s="9"/>
      <c r="I54" s="10"/>
    </row>
    <row r="55" s="2" customFormat="1" ht="39" customHeight="1" spans="1:9">
      <c r="A55" s="7"/>
      <c r="B55" s="8"/>
      <c r="C55" s="7"/>
      <c r="D55" s="7"/>
      <c r="E55" s="7"/>
      <c r="F55" s="9"/>
      <c r="G55" s="9"/>
      <c r="H55" s="9"/>
      <c r="I55" s="10"/>
    </row>
    <row r="56" s="2" customFormat="1" customHeight="1" spans="1:9">
      <c r="A56" s="7"/>
      <c r="B56" s="8"/>
      <c r="C56" s="7"/>
      <c r="D56" s="7"/>
      <c r="E56" s="7"/>
      <c r="F56" s="9"/>
      <c r="G56" s="9"/>
      <c r="H56" s="9"/>
      <c r="I56" s="10"/>
    </row>
    <row r="57" s="2" customFormat="1" customHeight="1" spans="1:9">
      <c r="A57" s="7"/>
      <c r="B57" s="8"/>
      <c r="C57" s="7"/>
      <c r="D57" s="7"/>
      <c r="E57" s="7"/>
      <c r="F57" s="9"/>
      <c r="G57" s="9"/>
      <c r="H57" s="9"/>
      <c r="I57" s="10"/>
    </row>
    <row r="58" s="6" customFormat="1" customHeight="1" spans="1:9">
      <c r="A58" s="7"/>
      <c r="B58" s="8"/>
      <c r="C58" s="7"/>
      <c r="D58" s="7"/>
      <c r="E58" s="7"/>
      <c r="F58" s="9"/>
      <c r="G58" s="9"/>
      <c r="H58" s="9"/>
      <c r="I58" s="10"/>
    </row>
    <row r="59" s="6" customFormat="1" ht="39" customHeight="1" spans="1:9">
      <c r="A59" s="7"/>
      <c r="B59" s="8"/>
      <c r="C59" s="7"/>
      <c r="D59" s="7"/>
      <c r="E59" s="7"/>
      <c r="F59" s="9"/>
      <c r="G59" s="9"/>
      <c r="H59" s="9"/>
      <c r="I59" s="10"/>
    </row>
    <row r="60" s="2" customFormat="1" customHeight="1" spans="1:9">
      <c r="A60" s="7"/>
      <c r="B60" s="8"/>
      <c r="C60" s="7"/>
      <c r="D60" s="7"/>
      <c r="E60" s="7"/>
      <c r="F60" s="9"/>
      <c r="G60" s="9"/>
      <c r="H60" s="9"/>
      <c r="I60" s="10"/>
    </row>
    <row r="61" s="2" customFormat="1" customHeight="1" spans="1:9">
      <c r="A61" s="7"/>
      <c r="B61" s="8"/>
      <c r="C61" s="7"/>
      <c r="D61" s="7"/>
      <c r="E61" s="7"/>
      <c r="F61" s="9"/>
      <c r="G61" s="9"/>
      <c r="H61" s="9"/>
      <c r="I61" s="10"/>
    </row>
    <row r="62" s="4" customFormat="1" customHeight="1" spans="1:9">
      <c r="A62" s="7"/>
      <c r="B62" s="8"/>
      <c r="C62" s="7"/>
      <c r="D62" s="7"/>
      <c r="E62" s="7"/>
      <c r="F62" s="9"/>
      <c r="G62" s="9"/>
      <c r="H62" s="9"/>
      <c r="I62" s="10"/>
    </row>
    <row r="63" s="2" customFormat="1" customHeight="1" spans="1:9">
      <c r="A63" s="7"/>
      <c r="B63" s="8"/>
      <c r="C63" s="7"/>
      <c r="D63" s="7"/>
      <c r="E63" s="7"/>
      <c r="F63" s="9"/>
      <c r="G63" s="9"/>
      <c r="H63" s="9"/>
      <c r="I63" s="10"/>
    </row>
  </sheetData>
  <mergeCells count="14">
    <mergeCell ref="A1:I1"/>
    <mergeCell ref="A2:I2"/>
    <mergeCell ref="B51:I51"/>
    <mergeCell ref="A3:A4"/>
    <mergeCell ref="A8:A9"/>
    <mergeCell ref="B3:B4"/>
    <mergeCell ref="B8:B9"/>
    <mergeCell ref="C3:C4"/>
    <mergeCell ref="D3:D4"/>
    <mergeCell ref="E3:E4"/>
    <mergeCell ref="F3:F4"/>
    <mergeCell ref="G3:G4"/>
    <mergeCell ref="H3:H4"/>
    <mergeCell ref="I3:I4"/>
  </mergeCells>
  <pageMargins left="0.472222222222222" right="0.156944444444444" top="0.472222222222222" bottom="0.236111111111111" header="0.5" footer="0.5"/>
  <pageSetup paperSize="9" scale="73" orientation="portrait" horizontalDpi="600"/>
  <headerFooter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1"/>
  <sheetViews>
    <sheetView workbookViewId="0">
      <selection activeCell="D6" sqref="D6:F7"/>
    </sheetView>
  </sheetViews>
  <sheetFormatPr defaultColWidth="9" defaultRowHeight="13.5" outlineLevelCol="5"/>
  <cols>
    <col min="2" max="2" width="14.375" customWidth="1"/>
    <col min="6" max="6" width="12.625"/>
  </cols>
  <sheetData>
    <row r="1" spans="4:5">
      <c r="D1" t="s">
        <v>5</v>
      </c>
      <c r="E1" t="s">
        <v>69</v>
      </c>
    </row>
    <row r="2" spans="2:6">
      <c r="B2" t="s">
        <v>70</v>
      </c>
      <c r="C2" t="s">
        <v>71</v>
      </c>
      <c r="D2">
        <v>38</v>
      </c>
      <c r="E2">
        <v>1840</v>
      </c>
      <c r="F2">
        <f t="shared" ref="F2:F7" si="0">D2*E2</f>
        <v>69920</v>
      </c>
    </row>
    <row r="3" spans="2:6">
      <c r="B3" t="s">
        <v>72</v>
      </c>
      <c r="C3" t="s">
        <v>71</v>
      </c>
      <c r="D3">
        <v>2</v>
      </c>
      <c r="E3">
        <v>4400</v>
      </c>
      <c r="F3">
        <f t="shared" si="0"/>
        <v>8800</v>
      </c>
    </row>
    <row r="4" spans="2:6">
      <c r="B4" t="s">
        <v>73</v>
      </c>
      <c r="C4" t="s">
        <v>71</v>
      </c>
      <c r="D4">
        <v>14</v>
      </c>
      <c r="E4">
        <v>2700</v>
      </c>
      <c r="F4">
        <f t="shared" si="0"/>
        <v>37800</v>
      </c>
    </row>
    <row r="5" spans="2:6">
      <c r="B5" t="s">
        <v>74</v>
      </c>
      <c r="C5" t="s">
        <v>71</v>
      </c>
      <c r="D5">
        <v>14</v>
      </c>
      <c r="E5">
        <v>1300</v>
      </c>
      <c r="F5">
        <f t="shared" si="0"/>
        <v>18200</v>
      </c>
    </row>
    <row r="6" spans="2:3">
      <c r="B6" t="s">
        <v>75</v>
      </c>
      <c r="C6" t="s">
        <v>15</v>
      </c>
    </row>
    <row r="7" spans="2:3">
      <c r="B7" t="s">
        <v>76</v>
      </c>
      <c r="C7" t="s">
        <v>77</v>
      </c>
    </row>
    <row r="8" spans="2:2">
      <c r="B8" t="s">
        <v>78</v>
      </c>
    </row>
    <row r="9" spans="2:2">
      <c r="B9" t="s">
        <v>79</v>
      </c>
    </row>
    <row r="10" spans="2:2">
      <c r="B10" t="s">
        <v>80</v>
      </c>
    </row>
    <row r="11" spans="6:6">
      <c r="F11" s="1">
        <f>SUM(F2:F7)</f>
        <v>134720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莆田-菜溪岩 </vt:lpstr>
      <vt:lpstr>卫生间洁具估价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陈永乐(chenyongle)</dc:creator>
  <cp:lastModifiedBy>戴+林</cp:lastModifiedBy>
  <dcterms:created xsi:type="dcterms:W3CDTF">2019-07-13T07:42:00Z</dcterms:created>
  <cp:lastPrinted>2019-10-12T07:18:00Z</cp:lastPrinted>
  <dcterms:modified xsi:type="dcterms:W3CDTF">2022-08-23T10:01:41Z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317AA1D2EC52419DB7925ED03C9ED2F8</vt:lpwstr>
  </property>
</Properties>
</file>